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docProps/custom.xml" ContentType="application/vnd.openxmlformats-officedocument.custom-properties+xml"/>
  <Override PartName="/xl/tables/table3.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xl/tables/table4.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Luis\2024\Informe Austeridad\Envio 9 Mayo\"/>
    </mc:Choice>
  </mc:AlternateContent>
  <xr:revisionPtr revIDLastSave="0" documentId="13_ncr:1_{F261071D-A14E-451A-809A-C497A9F1E5F1}" xr6:coauthVersionLast="47" xr6:coauthVersionMax="47" xr10:uidLastSave="{00000000-0000-0000-0000-000000000000}"/>
  <workbookProtection workbookAlgorithmName="SHA-512" workbookHashValue="E15wQXFXU2Al830mKbScHNxsmezhcsLmmHvdc59U1cTJJKLDAB2w6woOkB5Hne3LzlB131/bxK5hx3hYE48W8w==" workbookSaltValue="duOY9E9YDTcxX3he0w1zTQ==" workbookSpinCount="100000" lockStructure="1"/>
  <bookViews>
    <workbookView xWindow="33420" yWindow="2130" windowWidth="26235" windowHeight="15015" tabRatio="1000" xr2:uid="{00000000-000D-0000-FFFF-FFFF00000000}"/>
  </bookViews>
  <sheets>
    <sheet name="I.Clasificación económica" sheetId="1" r:id="rId1"/>
    <sheet name="II.Concepto de gasto" sheetId="5" r:id="rId2"/>
    <sheet name="III.RH_Plazas de estructura" sheetId="6" r:id="rId3"/>
    <sheet name="III.RH_Costo de estructura" sheetId="7" r:id="rId4"/>
    <sheet name="IV.Contrataciones" sheetId="8" r:id="rId5"/>
    <sheet name="V.Comisiones y viáticos" sheetId="9" r:id="rId6"/>
    <sheet name="VI.Indicadores" sheetId="10" r:id="rId7"/>
    <sheet name="Deflactor" sheetId="19" state="hidden" r:id="rId8"/>
    <sheet name="Dependencias_20231" sheetId="21" state="hidden" r:id="rId9"/>
    <sheet name="T1" sheetId="12" state="hidden" r:id="rId10"/>
    <sheet name="T2" sheetId="13" state="hidden" r:id="rId11"/>
    <sheet name="T3" sheetId="18" state="hidden" r:id="rId12"/>
    <sheet name="T4" sheetId="16" state="hidden" r:id="rId13"/>
    <sheet name="T5" sheetId="17" state="hidden" r:id="rId14"/>
    <sheet name="T6" sheetId="15" state="hidden" r:id="rId15"/>
    <sheet name="T7" sheetId="14" state="hidden" r:id="rId16"/>
  </sheets>
  <externalReferences>
    <externalReference r:id="rId17"/>
  </externalReferences>
  <definedNames>
    <definedName name="_02_Oficina_de_la_Presidencia_de_la_República">Dependencias_20231!$B$2</definedName>
    <definedName name="_02_Oficina_Presidencia_República">Dependencias_20231!$B$2</definedName>
    <definedName name="_04_Gobernación">Dependencias_20231!$C$2:$C$14</definedName>
    <definedName name="_05_Relaciones_Exteriores">Dependencias_20231!$D$2:$D$5</definedName>
    <definedName name="_06_Hacienda_y_Crédito_Público">Dependencias_20231!$E$2:$E$23</definedName>
    <definedName name="_08_Agricultura_y_Desarrollo_Rural">Dependencias_20231!$F$2:$F$19</definedName>
    <definedName name="_09_Infraestructura_Comunicaciones_y_Transportes">Dependencias_20231!$G$2:$G$14</definedName>
    <definedName name="_10_Economía">Dependencias_20231!$H$2:$H$10</definedName>
    <definedName name="_11_Educación_Pública">Dependencias_20231!$I$2:$I$32</definedName>
    <definedName name="_12_Salud">Dependencias_20231!$J$2:$J$34</definedName>
    <definedName name="_13_Marina">Dependencias_20231!$K$2:$K$27</definedName>
    <definedName name="_14_Trabajo_y_Previsión_Social">Dependencias_20231!$L$2:$L$7</definedName>
    <definedName name="_15_Desarrollo_Agrario_Territorial_y_Urbano">Dependencias_20231!$M$2:$M$7</definedName>
    <definedName name="_16_Medio_Ambiente_y_Recursos_Naturales">Dependencias_20231!$N$2:$N$9</definedName>
    <definedName name="_18_Energía">Dependencias_20231!$O$2:$O$11</definedName>
    <definedName name="_20_Bienestar">Dependencias_20231!$P$2:$P$6</definedName>
    <definedName name="_21_Turismo">Dependencias_20231!$Q$2:$Q$7</definedName>
    <definedName name="_25_Previsiones_y_Aportaciones_para_los_Sistemas_de_Educación_Básica_Normal_Tecnológica_y_de_Adultos">Dependencias_20231!$R$2</definedName>
    <definedName name="_27_Función_Pública">Dependencias_20231!$S$2</definedName>
    <definedName name="_31_Tribunales_Agrarios">Dependencias_20231!$T$2</definedName>
    <definedName name="_36_Seguridad_y_Protección_Ciudadana">Dependencias_20231!$U$2:$U$9</definedName>
    <definedName name="_37_Consejería_Jurídica_del_Ejecutivo_Federal">Dependencias_20231!$V$2</definedName>
    <definedName name="_38_Consejo_Nacional_de_Humanidades_Ciencias_y_Tecnologías">Dependencias_20231!$W$2:$W$29</definedName>
    <definedName name="_45_Comisión_Reguladora_de_Energía">Dependencias_20231!$X$2</definedName>
    <definedName name="_46_Comisión_Nacional_de_Hidrocarburos">Dependencias_20231!$Y$2</definedName>
    <definedName name="_47_Entidades_no_Sectorizadas">Dependencias_20231!$Z$2:$Z$12</definedName>
    <definedName name="_48_Cultura">Dependencias_20231!$AA$2:$AA$15</definedName>
    <definedName name="_50_Instituto_Mexicano_del_Seguro_Social">Dependencias_20231!$AB$2</definedName>
    <definedName name="_51_Instituto_de_Seguridad_y_Servicios_Sociales_de_los_Trabajadores_del_Estado">Dependencias_20231!$AC$2</definedName>
    <definedName name="_52_Petróleos_Mexicanos">Dependencias_20231!$AD$2</definedName>
    <definedName name="_53_Comisión_Federal_de_Electricidad">Dependencias_20231!$AE$2</definedName>
    <definedName name="_xlnm.Print_Area" localSheetId="0">'I.Clasificación económica'!$A$1:$M$25</definedName>
    <definedName name="_xlnm.Print_Area" localSheetId="6">VI.Indicadores!$A$1:$G$34</definedName>
    <definedName name="ramo">Dependencias_20231!$A$2:$A$31</definedName>
    <definedName name="seleccion">'I.Clasificación económica'!$B$1</definedName>
    <definedName name="selección">'I.Clasificación económica'!$B$1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 l="1"/>
  <c r="F8" i="8" s="1"/>
  <c r="F9" i="8" l="1"/>
  <c r="F7" i="8"/>
  <c r="F6" i="8" s="1"/>
  <c r="M27" i="7" l="1"/>
  <c r="L27" i="7"/>
  <c r="K27" i="7"/>
  <c r="J27" i="7"/>
  <c r="I27" i="7"/>
  <c r="M26" i="7"/>
  <c r="L26" i="7"/>
  <c r="K26" i="7"/>
  <c r="J26" i="7"/>
  <c r="I26" i="7"/>
  <c r="H25" i="7"/>
  <c r="G25" i="7"/>
  <c r="M25" i="7" s="1"/>
  <c r="F25" i="7"/>
  <c r="F8" i="7" s="1"/>
  <c r="E25" i="7"/>
  <c r="D25" i="7"/>
  <c r="C25" i="7"/>
  <c r="B25" i="7"/>
  <c r="M24" i="7"/>
  <c r="L24" i="7"/>
  <c r="K24" i="7"/>
  <c r="J24" i="7"/>
  <c r="I24" i="7"/>
  <c r="M23" i="7"/>
  <c r="L23" i="7"/>
  <c r="K23" i="7"/>
  <c r="J23" i="7"/>
  <c r="I23" i="7"/>
  <c r="K22" i="7"/>
  <c r="G22" i="7"/>
  <c r="J22" i="7" s="1"/>
  <c r="F22" i="7"/>
  <c r="E22" i="7"/>
  <c r="D22" i="7"/>
  <c r="C22" i="7"/>
  <c r="B22" i="7"/>
  <c r="M21" i="7"/>
  <c r="L21" i="7"/>
  <c r="K21" i="7"/>
  <c r="J21" i="7"/>
  <c r="I21" i="7"/>
  <c r="M20" i="7"/>
  <c r="L20" i="7"/>
  <c r="K20" i="7"/>
  <c r="J20" i="7"/>
  <c r="I20" i="7"/>
  <c r="M19" i="7"/>
  <c r="L19" i="7"/>
  <c r="K19" i="7"/>
  <c r="J19" i="7"/>
  <c r="I19" i="7"/>
  <c r="M18" i="7"/>
  <c r="L18" i="7"/>
  <c r="K18" i="7"/>
  <c r="J18" i="7"/>
  <c r="I18" i="7"/>
  <c r="M17" i="7"/>
  <c r="L17" i="7"/>
  <c r="K17" i="7"/>
  <c r="J17" i="7"/>
  <c r="I17" i="7"/>
  <c r="M16" i="7"/>
  <c r="L16" i="7"/>
  <c r="K16" i="7"/>
  <c r="J16" i="7"/>
  <c r="I16" i="7"/>
  <c r="M15" i="7"/>
  <c r="L15" i="7"/>
  <c r="K15" i="7"/>
  <c r="J15" i="7"/>
  <c r="I15" i="7"/>
  <c r="M14" i="7"/>
  <c r="L14" i="7"/>
  <c r="K14" i="7"/>
  <c r="J14" i="7"/>
  <c r="I14" i="7"/>
  <c r="M13" i="7"/>
  <c r="L13" i="7"/>
  <c r="K13" i="7"/>
  <c r="J13" i="7"/>
  <c r="I13" i="7"/>
  <c r="M12" i="7"/>
  <c r="L12" i="7"/>
  <c r="K12" i="7"/>
  <c r="J12" i="7"/>
  <c r="I12" i="7"/>
  <c r="M11" i="7"/>
  <c r="L11" i="7"/>
  <c r="K11" i="7"/>
  <c r="J11" i="7"/>
  <c r="I11" i="7"/>
  <c r="M10" i="7"/>
  <c r="L10" i="7"/>
  <c r="K10" i="7"/>
  <c r="J10" i="7"/>
  <c r="I10" i="7"/>
  <c r="K9" i="7"/>
  <c r="H9" i="7"/>
  <c r="G9" i="7"/>
  <c r="M9" i="7" s="1"/>
  <c r="F9" i="7"/>
  <c r="E9" i="7"/>
  <c r="E8" i="7" s="1"/>
  <c r="D9" i="7"/>
  <c r="D8" i="7" s="1"/>
  <c r="K8" i="7" s="1"/>
  <c r="C9" i="7"/>
  <c r="C8" i="7" s="1"/>
  <c r="J8" i="7" s="1"/>
  <c r="B9" i="7"/>
  <c r="B8" i="7" s="1"/>
  <c r="H8" i="7"/>
  <c r="G8" i="7"/>
  <c r="M26" i="6"/>
  <c r="L26" i="6"/>
  <c r="K26" i="6"/>
  <c r="J26" i="6"/>
  <c r="I26" i="6"/>
  <c r="M25" i="6"/>
  <c r="L25" i="6"/>
  <c r="K25" i="6"/>
  <c r="J25" i="6"/>
  <c r="I25" i="6"/>
  <c r="H24" i="6"/>
  <c r="G24" i="6"/>
  <c r="F24" i="6"/>
  <c r="E24" i="6"/>
  <c r="D24" i="6"/>
  <c r="D8" i="6" s="1"/>
  <c r="C24" i="6"/>
  <c r="B24" i="6"/>
  <c r="B8" i="6" s="1"/>
  <c r="M23" i="6"/>
  <c r="L23" i="6"/>
  <c r="K23" i="6"/>
  <c r="J23" i="6"/>
  <c r="I23" i="6"/>
  <c r="M22" i="6"/>
  <c r="L22" i="6"/>
  <c r="K22" i="6"/>
  <c r="J22" i="6"/>
  <c r="I22" i="6"/>
  <c r="H21" i="6"/>
  <c r="G21" i="6"/>
  <c r="I21" i="6" s="1"/>
  <c r="F21" i="6"/>
  <c r="E21" i="6"/>
  <c r="D21" i="6"/>
  <c r="C21" i="6"/>
  <c r="B21" i="6"/>
  <c r="M21" i="6" s="1"/>
  <c r="M20" i="6"/>
  <c r="L20" i="6"/>
  <c r="K20" i="6"/>
  <c r="J20" i="6"/>
  <c r="I20" i="6"/>
  <c r="M19" i="6"/>
  <c r="L19" i="6"/>
  <c r="K19" i="6"/>
  <c r="J19" i="6"/>
  <c r="I19" i="6"/>
  <c r="M18" i="6"/>
  <c r="L18" i="6"/>
  <c r="K18" i="6"/>
  <c r="J18" i="6"/>
  <c r="I18" i="6"/>
  <c r="M17" i="6"/>
  <c r="L17" i="6"/>
  <c r="K17" i="6"/>
  <c r="J17" i="6"/>
  <c r="I17" i="6"/>
  <c r="M16" i="6"/>
  <c r="L16" i="6"/>
  <c r="K16" i="6"/>
  <c r="J16" i="6"/>
  <c r="I16" i="6"/>
  <c r="M15" i="6"/>
  <c r="L15" i="6"/>
  <c r="K15" i="6"/>
  <c r="J15" i="6"/>
  <c r="I15" i="6"/>
  <c r="M14" i="6"/>
  <c r="L14" i="6"/>
  <c r="K14" i="6"/>
  <c r="J14" i="6"/>
  <c r="I14" i="6"/>
  <c r="M13" i="6"/>
  <c r="L13" i="6"/>
  <c r="K13" i="6"/>
  <c r="J13" i="6"/>
  <c r="I13" i="6"/>
  <c r="M12" i="6"/>
  <c r="L12" i="6"/>
  <c r="K12" i="6"/>
  <c r="J12" i="6"/>
  <c r="I12" i="6"/>
  <c r="M11" i="6"/>
  <c r="L11" i="6"/>
  <c r="K11" i="6"/>
  <c r="J11" i="6"/>
  <c r="I11" i="6"/>
  <c r="M10" i="6"/>
  <c r="L10" i="6"/>
  <c r="K10" i="6"/>
  <c r="J10" i="6"/>
  <c r="I10" i="6"/>
  <c r="M9" i="6"/>
  <c r="L9" i="6"/>
  <c r="K9" i="6"/>
  <c r="J9" i="6"/>
  <c r="H9" i="6"/>
  <c r="G9" i="6"/>
  <c r="F9" i="6"/>
  <c r="E9" i="6"/>
  <c r="E8" i="6" s="1"/>
  <c r="D9" i="6"/>
  <c r="C9" i="6"/>
  <c r="C8" i="6" s="1"/>
  <c r="B9" i="6"/>
  <c r="I9" i="6" s="1"/>
  <c r="H8" i="6"/>
  <c r="G8" i="6"/>
  <c r="F8" i="6"/>
  <c r="L6" i="8"/>
  <c r="K6" i="8"/>
  <c r="J6" i="8"/>
  <c r="I6" i="8"/>
  <c r="H6" i="8"/>
  <c r="G6" i="8"/>
  <c r="D6" i="8"/>
  <c r="M8" i="7" l="1"/>
  <c r="L22" i="7"/>
  <c r="M22" i="7"/>
  <c r="I25" i="7"/>
  <c r="J25" i="7"/>
  <c r="K25" i="7"/>
  <c r="I9" i="7"/>
  <c r="L25" i="7"/>
  <c r="J9" i="7"/>
  <c r="L9" i="7"/>
  <c r="I8" i="7"/>
  <c r="L8" i="7"/>
  <c r="I22" i="7"/>
  <c r="L8" i="6"/>
  <c r="J8" i="6"/>
  <c r="K8" i="6"/>
  <c r="I8" i="6"/>
  <c r="M8" i="6"/>
  <c r="I24" i="6"/>
  <c r="J24" i="6"/>
  <c r="J21" i="6"/>
  <c r="K24" i="6"/>
  <c r="L24" i="6"/>
  <c r="M24" i="6"/>
  <c r="K21" i="6"/>
  <c r="L21" i="6"/>
  <c r="H8" i="5" l="1"/>
  <c r="G14" i="1"/>
  <c r="G8" i="1" s="1"/>
  <c r="B14" i="1"/>
  <c r="B8" i="1" s="1"/>
  <c r="H9" i="1"/>
  <c r="B9" i="1"/>
  <c r="C9" i="1"/>
  <c r="D9" i="1"/>
  <c r="E9" i="1"/>
  <c r="F9" i="1"/>
  <c r="G9" i="1"/>
  <c r="B9" i="14" l="1"/>
  <c r="B8" i="14"/>
  <c r="B7" i="14"/>
  <c r="B6" i="14"/>
  <c r="B5" i="14"/>
  <c r="B4" i="14"/>
  <c r="B3" i="14"/>
  <c r="C2" i="14"/>
  <c r="C3" i="14"/>
  <c r="C4" i="14"/>
  <c r="C5" i="14"/>
  <c r="C6" i="14"/>
  <c r="C7" i="14"/>
  <c r="C8" i="14"/>
  <c r="C9" i="14"/>
  <c r="B2" i="14"/>
  <c r="B8" i="15"/>
  <c r="B7" i="15"/>
  <c r="B6" i="15"/>
  <c r="B5" i="15"/>
  <c r="B4" i="15"/>
  <c r="B3" i="15"/>
  <c r="C2" i="15"/>
  <c r="C3" i="15"/>
  <c r="C4" i="15"/>
  <c r="C5" i="15"/>
  <c r="C6" i="15"/>
  <c r="C7" i="15"/>
  <c r="C8" i="15"/>
  <c r="B2" i="15"/>
  <c r="B12" i="17"/>
  <c r="B11" i="17"/>
  <c r="B10" i="17"/>
  <c r="B9" i="17"/>
  <c r="B8" i="17"/>
  <c r="B7" i="17"/>
  <c r="B6" i="17"/>
  <c r="B5" i="17"/>
  <c r="B4" i="17"/>
  <c r="B3" i="17"/>
  <c r="C2" i="17"/>
  <c r="C3" i="17"/>
  <c r="C4" i="17"/>
  <c r="C5" i="17"/>
  <c r="C6" i="17"/>
  <c r="C7" i="17"/>
  <c r="C8" i="17"/>
  <c r="C9" i="17"/>
  <c r="C10" i="17"/>
  <c r="C11" i="17"/>
  <c r="C12" i="17"/>
  <c r="B2" i="17"/>
  <c r="B7" i="16"/>
  <c r="B6" i="16"/>
  <c r="B5" i="16"/>
  <c r="B4" i="16"/>
  <c r="B3" i="16"/>
  <c r="C2" i="16"/>
  <c r="C3" i="16"/>
  <c r="C4" i="16"/>
  <c r="C5" i="16"/>
  <c r="C6" i="16"/>
  <c r="C7" i="16"/>
  <c r="B2" i="16"/>
  <c r="B7" i="18"/>
  <c r="B6" i="18"/>
  <c r="B5" i="18"/>
  <c r="B4" i="18"/>
  <c r="B3" i="18"/>
  <c r="C2" i="18"/>
  <c r="C3" i="18"/>
  <c r="C4" i="18"/>
  <c r="C5" i="18"/>
  <c r="C6" i="18"/>
  <c r="C7" i="18"/>
  <c r="B2" i="18"/>
  <c r="B361" i="13"/>
  <c r="B360" i="13"/>
  <c r="B359" i="13"/>
  <c r="B358" i="13"/>
  <c r="B357" i="13"/>
  <c r="B356" i="13"/>
  <c r="B355" i="13"/>
  <c r="B354" i="13"/>
  <c r="B353" i="13"/>
  <c r="B352" i="13"/>
  <c r="B351" i="13"/>
  <c r="B350" i="13"/>
  <c r="B349" i="13"/>
  <c r="B348" i="13"/>
  <c r="B347" i="13"/>
  <c r="B346" i="13"/>
  <c r="B345" i="13"/>
  <c r="B344" i="13"/>
  <c r="B343" i="13"/>
  <c r="B342" i="13"/>
  <c r="B341" i="13"/>
  <c r="B340" i="13"/>
  <c r="B339" i="13"/>
  <c r="B338" i="13"/>
  <c r="B337" i="13"/>
  <c r="B336" i="13"/>
  <c r="B335" i="13"/>
  <c r="B334" i="13"/>
  <c r="B333" i="13"/>
  <c r="B332" i="13"/>
  <c r="B331" i="13"/>
  <c r="B330" i="13"/>
  <c r="B329" i="13"/>
  <c r="B328" i="13"/>
  <c r="B327" i="13"/>
  <c r="B326" i="13"/>
  <c r="B325" i="13"/>
  <c r="B324" i="13"/>
  <c r="B323" i="13"/>
  <c r="B322" i="13"/>
  <c r="B321" i="13"/>
  <c r="B320" i="13"/>
  <c r="B319" i="13"/>
  <c r="B318" i="13"/>
  <c r="B317" i="13"/>
  <c r="B316" i="13"/>
  <c r="B315" i="13"/>
  <c r="B314" i="13"/>
  <c r="B313" i="13"/>
  <c r="B312" i="13"/>
  <c r="B311" i="13"/>
  <c r="B310" i="13"/>
  <c r="B309" i="13"/>
  <c r="B308" i="13"/>
  <c r="B307" i="13"/>
  <c r="B306" i="13"/>
  <c r="B305" i="13"/>
  <c r="B304" i="13"/>
  <c r="B303" i="13"/>
  <c r="B302" i="13"/>
  <c r="B301" i="13"/>
  <c r="B300" i="13"/>
  <c r="B299" i="13"/>
  <c r="B298" i="13"/>
  <c r="B297" i="13"/>
  <c r="B296" i="13"/>
  <c r="B295" i="13"/>
  <c r="B294" i="13"/>
  <c r="B293" i="13"/>
  <c r="B292" i="13"/>
  <c r="B291" i="13"/>
  <c r="B290" i="13"/>
  <c r="B289" i="13"/>
  <c r="B288" i="13"/>
  <c r="B287" i="13"/>
  <c r="B286" i="13"/>
  <c r="B285" i="13"/>
  <c r="B284" i="13"/>
  <c r="B283" i="13"/>
  <c r="B282" i="13"/>
  <c r="B281" i="13"/>
  <c r="B280" i="13"/>
  <c r="B279" i="13"/>
  <c r="B278" i="13"/>
  <c r="B277" i="13"/>
  <c r="B276" i="13"/>
  <c r="B275" i="13"/>
  <c r="B274" i="13"/>
  <c r="B273" i="13"/>
  <c r="B272" i="13"/>
  <c r="B271" i="13"/>
  <c r="B270" i="13"/>
  <c r="B269" i="13"/>
  <c r="B268" i="13"/>
  <c r="B267" i="13"/>
  <c r="B266" i="13"/>
  <c r="B265" i="13"/>
  <c r="B264" i="13"/>
  <c r="B263" i="13"/>
  <c r="B262" i="13"/>
  <c r="B261" i="13"/>
  <c r="B260" i="13"/>
  <c r="B259" i="13"/>
  <c r="B258" i="13"/>
  <c r="B257" i="13"/>
  <c r="B256" i="13"/>
  <c r="B255" i="13"/>
  <c r="B254" i="13"/>
  <c r="B253" i="13"/>
  <c r="B252" i="13"/>
  <c r="B251" i="13"/>
  <c r="B250" i="13"/>
  <c r="B249" i="13"/>
  <c r="B248" i="13"/>
  <c r="B247" i="13"/>
  <c r="B246" i="13"/>
  <c r="B245" i="13"/>
  <c r="B244" i="13"/>
  <c r="B243" i="13"/>
  <c r="B242" i="13"/>
  <c r="B241" i="13"/>
  <c r="B240" i="13"/>
  <c r="B239" i="13"/>
  <c r="B238" i="13"/>
  <c r="B237" i="13"/>
  <c r="B236" i="13"/>
  <c r="B235" i="13"/>
  <c r="B234" i="13"/>
  <c r="B233" i="13"/>
  <c r="B232" i="13"/>
  <c r="B231" i="13"/>
  <c r="B230" i="13"/>
  <c r="B229" i="13"/>
  <c r="B228" i="13"/>
  <c r="B227" i="13"/>
  <c r="B226" i="13"/>
  <c r="B225" i="13"/>
  <c r="B224" i="13"/>
  <c r="B223" i="13"/>
  <c r="B222" i="13"/>
  <c r="B221" i="13"/>
  <c r="B220" i="13"/>
  <c r="B219" i="13"/>
  <c r="B218" i="13"/>
  <c r="B217" i="13"/>
  <c r="B216" i="13"/>
  <c r="B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B177" i="13"/>
  <c r="B176" i="13"/>
  <c r="B175" i="13"/>
  <c r="B174" i="13"/>
  <c r="B173" i="13"/>
  <c r="B172" i="13"/>
  <c r="B171" i="13"/>
  <c r="B170" i="13"/>
  <c r="B169" i="13"/>
  <c r="B168" i="13"/>
  <c r="B167" i="13"/>
  <c r="B166" i="13"/>
  <c r="B165" i="13"/>
  <c r="B164" i="13"/>
  <c r="B163" i="13"/>
  <c r="B162" i="13"/>
  <c r="B161" i="13"/>
  <c r="B160" i="13"/>
  <c r="B159" i="13"/>
  <c r="B158" i="13"/>
  <c r="B157" i="13"/>
  <c r="B156" i="13"/>
  <c r="B155" i="13"/>
  <c r="B154" i="13"/>
  <c r="B153" i="13"/>
  <c r="B152" i="13"/>
  <c r="B151" i="13"/>
  <c r="B150" i="13"/>
  <c r="B149" i="13"/>
  <c r="B148" i="13"/>
  <c r="B147" i="13"/>
  <c r="B146" i="13"/>
  <c r="B145" i="13"/>
  <c r="B144" i="13"/>
  <c r="B143" i="13"/>
  <c r="B142" i="13"/>
  <c r="B141" i="13"/>
  <c r="B140" i="13"/>
  <c r="B139" i="13"/>
  <c r="B138" i="13"/>
  <c r="B137" i="13"/>
  <c r="B136" i="13"/>
  <c r="B135" i="13"/>
  <c r="B134" i="13"/>
  <c r="B133" i="13"/>
  <c r="B132" i="13"/>
  <c r="B131" i="13"/>
  <c r="B130" i="13"/>
  <c r="B129" i="13"/>
  <c r="B128" i="13"/>
  <c r="B127" i="13"/>
  <c r="B126" i="13"/>
  <c r="B125" i="13"/>
  <c r="B124" i="13"/>
  <c r="B123" i="13"/>
  <c r="B122" i="13"/>
  <c r="B121" i="13"/>
  <c r="B120" i="13"/>
  <c r="B119" i="13"/>
  <c r="B118" i="13"/>
  <c r="B117" i="13"/>
  <c r="B116" i="13"/>
  <c r="B115" i="13"/>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4" i="13"/>
  <c r="B3" i="13"/>
  <c r="C2" i="13"/>
  <c r="C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B2" i="13"/>
  <c r="C2" i="12"/>
  <c r="C3" i="12"/>
  <c r="C4" i="12"/>
  <c r="C5" i="12"/>
  <c r="C6" i="12"/>
  <c r="C7" i="12"/>
  <c r="B7" i="12"/>
  <c r="B6" i="12"/>
  <c r="B5" i="12"/>
  <c r="B4" i="12"/>
  <c r="B3" i="12"/>
  <c r="B2" i="12"/>
  <c r="H10" i="9" l="1"/>
  <c r="H9" i="9"/>
  <c r="H8" i="9"/>
  <c r="H7" i="9"/>
  <c r="H6" i="9"/>
  <c r="B8" i="5" l="1"/>
  <c r="H12" i="19" l="1"/>
  <c r="G10" i="19"/>
  <c r="G9" i="19"/>
  <c r="G8" i="19"/>
  <c r="G7" i="19"/>
  <c r="H11" i="9" l="1"/>
  <c r="I6" i="9" s="1"/>
  <c r="I7" i="9" l="1"/>
  <c r="I8" i="9"/>
  <c r="I9" i="9"/>
  <c r="I10" i="9"/>
  <c r="G8" i="5"/>
  <c r="H11" i="19" l="1"/>
  <c r="H10" i="19"/>
  <c r="H9" i="19"/>
  <c r="H8" i="19"/>
  <c r="H7" i="19"/>
  <c r="G12" i="19"/>
  <c r="G11" i="19"/>
  <c r="E12" i="19"/>
  <c r="E11" i="19"/>
  <c r="F11" i="19" s="1"/>
  <c r="E10" i="19"/>
  <c r="F10" i="19" s="1"/>
  <c r="E9" i="19"/>
  <c r="F9" i="19" s="1"/>
  <c r="E8" i="19"/>
  <c r="E7" i="19"/>
  <c r="F7" i="19" s="1"/>
  <c r="E6" i="19"/>
  <c r="F8" i="19" l="1"/>
  <c r="I10" i="19"/>
  <c r="I11" i="19"/>
  <c r="I12" i="19"/>
  <c r="I6" i="19"/>
  <c r="I7" i="19"/>
  <c r="I8" i="19"/>
  <c r="I9" i="19"/>
  <c r="F12" i="19"/>
  <c r="I53" i="5" l="1"/>
  <c r="I37" i="5"/>
  <c r="I21" i="5"/>
  <c r="I13" i="1"/>
  <c r="I35" i="5"/>
  <c r="I56" i="5"/>
  <c r="I40" i="5"/>
  <c r="I24" i="5"/>
  <c r="I17" i="1"/>
  <c r="I48" i="5"/>
  <c r="I59" i="5"/>
  <c r="I43" i="5"/>
  <c r="I27" i="5"/>
  <c r="I11" i="5"/>
  <c r="I16" i="5"/>
  <c r="I38" i="5"/>
  <c r="I62" i="5"/>
  <c r="I46" i="5"/>
  <c r="I30" i="5"/>
  <c r="I14" i="5"/>
  <c r="I28" i="5"/>
  <c r="I18" i="5"/>
  <c r="I65" i="5"/>
  <c r="I49" i="5"/>
  <c r="I33" i="5"/>
  <c r="I17" i="5"/>
  <c r="I16" i="1"/>
  <c r="I68" i="5"/>
  <c r="I52" i="5"/>
  <c r="I36" i="5"/>
  <c r="I20" i="5"/>
  <c r="I12" i="1"/>
  <c r="I44" i="5"/>
  <c r="I55" i="5"/>
  <c r="I39" i="5"/>
  <c r="I23" i="5"/>
  <c r="I19" i="5"/>
  <c r="I50" i="5"/>
  <c r="I58" i="5"/>
  <c r="I42" i="5"/>
  <c r="I26" i="5"/>
  <c r="I10" i="5"/>
  <c r="I22" i="5"/>
  <c r="I34" i="5"/>
  <c r="I61" i="5"/>
  <c r="I45" i="5"/>
  <c r="I29" i="5"/>
  <c r="I13" i="5"/>
  <c r="I32" i="5"/>
  <c r="I11" i="1"/>
  <c r="I54" i="5"/>
  <c r="I12" i="5"/>
  <c r="I64" i="5"/>
  <c r="I15" i="1"/>
  <c r="I67" i="5"/>
  <c r="I51" i="5"/>
  <c r="I57" i="5"/>
  <c r="I41" i="5"/>
  <c r="I25" i="5"/>
  <c r="I9" i="5"/>
  <c r="I60" i="5"/>
  <c r="I10" i="1"/>
  <c r="I63" i="5"/>
  <c r="I47" i="5"/>
  <c r="I31" i="5"/>
  <c r="I15" i="5"/>
  <c r="I66" i="5"/>
  <c r="H4" i="10"/>
  <c r="K59" i="5"/>
  <c r="K43" i="5"/>
  <c r="K27" i="5"/>
  <c r="K11" i="5"/>
  <c r="K11" i="1"/>
  <c r="K62" i="5"/>
  <c r="K46" i="5"/>
  <c r="K30" i="5"/>
  <c r="K14" i="5"/>
  <c r="K28" i="5"/>
  <c r="K65" i="5"/>
  <c r="K49" i="5"/>
  <c r="K33" i="5"/>
  <c r="K17" i="5"/>
  <c r="K10" i="5"/>
  <c r="K22" i="5"/>
  <c r="K41" i="5"/>
  <c r="K12" i="5"/>
  <c r="K40" i="5"/>
  <c r="K17" i="1"/>
  <c r="K68" i="5"/>
  <c r="K52" i="5"/>
  <c r="K36" i="5"/>
  <c r="K20" i="5"/>
  <c r="K12" i="1"/>
  <c r="K56" i="5"/>
  <c r="K55" i="5"/>
  <c r="K39" i="5"/>
  <c r="K23" i="5"/>
  <c r="K16" i="1"/>
  <c r="K24" i="5"/>
  <c r="K58" i="5"/>
  <c r="K42" i="5"/>
  <c r="K26" i="5"/>
  <c r="K15" i="1"/>
  <c r="K9" i="5"/>
  <c r="K61" i="5"/>
  <c r="K45" i="5"/>
  <c r="K29" i="5"/>
  <c r="K13" i="5"/>
  <c r="K38" i="5"/>
  <c r="K60" i="5"/>
  <c r="K34" i="5"/>
  <c r="K18" i="5"/>
  <c r="K64" i="5"/>
  <c r="K48" i="5"/>
  <c r="K32" i="5"/>
  <c r="K16" i="5"/>
  <c r="K10" i="1"/>
  <c r="K67" i="5"/>
  <c r="K51" i="5"/>
  <c r="K35" i="5"/>
  <c r="K19" i="5"/>
  <c r="K25" i="5"/>
  <c r="K54" i="5"/>
  <c r="K44" i="5"/>
  <c r="K57" i="5"/>
  <c r="K50" i="5"/>
  <c r="K63" i="5"/>
  <c r="K47" i="5"/>
  <c r="K31" i="5"/>
  <c r="K15" i="5"/>
  <c r="K66" i="5"/>
  <c r="K53" i="5"/>
  <c r="K37" i="5"/>
  <c r="K21" i="5"/>
  <c r="K13" i="1"/>
  <c r="M7" i="8"/>
  <c r="M8" i="8"/>
  <c r="M9" i="8"/>
  <c r="M65" i="5"/>
  <c r="M49" i="5"/>
  <c r="M33" i="5"/>
  <c r="M17" i="5"/>
  <c r="M15" i="5"/>
  <c r="M24" i="5"/>
  <c r="M62" i="5"/>
  <c r="M68" i="5"/>
  <c r="M52" i="5"/>
  <c r="M36" i="5"/>
  <c r="M20" i="5"/>
  <c r="M12" i="1"/>
  <c r="M55" i="5"/>
  <c r="M39" i="5"/>
  <c r="M23" i="5"/>
  <c r="M16" i="1"/>
  <c r="M9" i="5"/>
  <c r="M40" i="5"/>
  <c r="M58" i="5"/>
  <c r="M42" i="5"/>
  <c r="M26" i="5"/>
  <c r="M10" i="5"/>
  <c r="M44" i="5"/>
  <c r="M66" i="5"/>
  <c r="M18" i="5"/>
  <c r="M61" i="5"/>
  <c r="M45" i="5"/>
  <c r="M29" i="5"/>
  <c r="M13" i="5"/>
  <c r="M15" i="1"/>
  <c r="M12" i="5"/>
  <c r="M34" i="5"/>
  <c r="M17" i="1"/>
  <c r="M64" i="5"/>
  <c r="M48" i="5"/>
  <c r="M32" i="5"/>
  <c r="M16" i="5"/>
  <c r="M28" i="5"/>
  <c r="M31" i="5"/>
  <c r="M67" i="5"/>
  <c r="M51" i="5"/>
  <c r="M35" i="5"/>
  <c r="M19" i="5"/>
  <c r="M11" i="1"/>
  <c r="M54" i="5"/>
  <c r="M38" i="5"/>
  <c r="M22" i="5"/>
  <c r="M57" i="5"/>
  <c r="M41" i="5"/>
  <c r="M25" i="5"/>
  <c r="M10" i="1"/>
  <c r="M14" i="5"/>
  <c r="M60" i="5"/>
  <c r="M46" i="5"/>
  <c r="M63" i="5"/>
  <c r="M47" i="5"/>
  <c r="M50" i="5"/>
  <c r="M53" i="5"/>
  <c r="M37" i="5"/>
  <c r="M21" i="5"/>
  <c r="M13" i="1"/>
  <c r="M56" i="5"/>
  <c r="M59" i="5"/>
  <c r="M43" i="5"/>
  <c r="M27" i="5"/>
  <c r="M11" i="5"/>
  <c r="M30" i="5"/>
  <c r="L62" i="5"/>
  <c r="L46" i="5"/>
  <c r="L30" i="5"/>
  <c r="L14" i="5"/>
  <c r="L65" i="5"/>
  <c r="L49" i="5"/>
  <c r="L33" i="5"/>
  <c r="L17" i="5"/>
  <c r="L11" i="1"/>
  <c r="L12" i="5"/>
  <c r="L63" i="5"/>
  <c r="L13" i="1"/>
  <c r="L27" i="5"/>
  <c r="L68" i="5"/>
  <c r="L52" i="5"/>
  <c r="L36" i="5"/>
  <c r="L20" i="5"/>
  <c r="L12" i="1"/>
  <c r="L9" i="5"/>
  <c r="L55" i="5"/>
  <c r="L39" i="5"/>
  <c r="L23" i="5"/>
  <c r="L16" i="1"/>
  <c r="L13" i="5"/>
  <c r="L58" i="5"/>
  <c r="L42" i="5"/>
  <c r="L26" i="5"/>
  <c r="L10" i="5"/>
  <c r="L25" i="5"/>
  <c r="L44" i="5"/>
  <c r="L53" i="5"/>
  <c r="L61" i="5"/>
  <c r="L45" i="5"/>
  <c r="L29" i="5"/>
  <c r="L15" i="1"/>
  <c r="L15" i="5"/>
  <c r="L11" i="5"/>
  <c r="L64" i="5"/>
  <c r="L48" i="5"/>
  <c r="L32" i="5"/>
  <c r="L16" i="5"/>
  <c r="L31" i="5"/>
  <c r="L67" i="5"/>
  <c r="L51" i="5"/>
  <c r="L35" i="5"/>
  <c r="L19" i="5"/>
  <c r="L47" i="5"/>
  <c r="L37" i="5"/>
  <c r="L54" i="5"/>
  <c r="L38" i="5"/>
  <c r="L22" i="5"/>
  <c r="L59" i="5"/>
  <c r="L57" i="5"/>
  <c r="L41" i="5"/>
  <c r="L28" i="5"/>
  <c r="L60" i="5"/>
  <c r="L21" i="5"/>
  <c r="L43" i="5"/>
  <c r="L66" i="5"/>
  <c r="L50" i="5"/>
  <c r="L34" i="5"/>
  <c r="L18" i="5"/>
  <c r="L10" i="1"/>
  <c r="L56" i="5"/>
  <c r="L40" i="5"/>
  <c r="L24" i="5"/>
  <c r="L17" i="1"/>
  <c r="J56" i="5"/>
  <c r="J40" i="5"/>
  <c r="J24" i="5"/>
  <c r="J17" i="1"/>
  <c r="J35" i="5"/>
  <c r="J57" i="5"/>
  <c r="J59" i="5"/>
  <c r="J43" i="5"/>
  <c r="J27" i="5"/>
  <c r="J11" i="5"/>
  <c r="J10" i="5"/>
  <c r="J47" i="5"/>
  <c r="J62" i="5"/>
  <c r="J46" i="5"/>
  <c r="J30" i="5"/>
  <c r="J14" i="5"/>
  <c r="J15" i="1"/>
  <c r="J65" i="5"/>
  <c r="J49" i="5"/>
  <c r="J33" i="5"/>
  <c r="J17" i="5"/>
  <c r="J68" i="5"/>
  <c r="J52" i="5"/>
  <c r="J36" i="5"/>
  <c r="J20" i="5"/>
  <c r="J12" i="1"/>
  <c r="J16" i="1"/>
  <c r="J9" i="5"/>
  <c r="J55" i="5"/>
  <c r="J39" i="5"/>
  <c r="J23" i="5"/>
  <c r="J41" i="5"/>
  <c r="J37" i="5"/>
  <c r="J58" i="5"/>
  <c r="J42" i="5"/>
  <c r="J26" i="5"/>
  <c r="J13" i="1"/>
  <c r="J61" i="5"/>
  <c r="J45" i="5"/>
  <c r="J29" i="5"/>
  <c r="J13" i="5"/>
  <c r="J51" i="5"/>
  <c r="J64" i="5"/>
  <c r="J48" i="5"/>
  <c r="J32" i="5"/>
  <c r="J16" i="5"/>
  <c r="J11" i="1"/>
  <c r="J67" i="5"/>
  <c r="J19" i="5"/>
  <c r="J15" i="5"/>
  <c r="J54" i="5"/>
  <c r="J38" i="5"/>
  <c r="J22" i="5"/>
  <c r="J25" i="5"/>
  <c r="J21" i="5"/>
  <c r="J60" i="5"/>
  <c r="J44" i="5"/>
  <c r="J28" i="5"/>
  <c r="J12" i="5"/>
  <c r="J63" i="5"/>
  <c r="J31" i="5"/>
  <c r="J53" i="5"/>
  <c r="J66" i="5"/>
  <c r="J50" i="5"/>
  <c r="J34" i="5"/>
  <c r="J18" i="5"/>
  <c r="J10" i="1"/>
  <c r="I9" i="1"/>
  <c r="H7" i="18"/>
  <c r="G7" i="18"/>
  <c r="F7" i="18"/>
  <c r="I7" i="18" s="1"/>
  <c r="E7" i="18"/>
  <c r="D7" i="18"/>
  <c r="D6" i="18"/>
  <c r="D5" i="18"/>
  <c r="D4" i="18"/>
  <c r="D3" i="18"/>
  <c r="D2" i="18"/>
  <c r="D11" i="10" l="1"/>
  <c r="D15" i="10"/>
  <c r="J7" i="18"/>
  <c r="I12" i="17"/>
  <c r="H12" i="17"/>
  <c r="G12" i="17"/>
  <c r="J12" i="17" s="1"/>
  <c r="I11" i="17"/>
  <c r="H11" i="17"/>
  <c r="G11" i="17"/>
  <c r="I10" i="17"/>
  <c r="H10" i="17"/>
  <c r="G10" i="17"/>
  <c r="I9" i="17"/>
  <c r="H9" i="17"/>
  <c r="G9" i="17"/>
  <c r="I8" i="17"/>
  <c r="H8" i="17"/>
  <c r="G8" i="17"/>
  <c r="J8" i="17" s="1"/>
  <c r="I7" i="17"/>
  <c r="H7" i="17"/>
  <c r="G7" i="17"/>
  <c r="I5" i="17"/>
  <c r="H5" i="17"/>
  <c r="G5" i="17"/>
  <c r="I4" i="17"/>
  <c r="H4" i="17"/>
  <c r="G4" i="17"/>
  <c r="I2" i="17"/>
  <c r="H2" i="17"/>
  <c r="G2" i="17"/>
  <c r="H7" i="16"/>
  <c r="G7" i="16"/>
  <c r="F7" i="16"/>
  <c r="E7" i="16"/>
  <c r="D7" i="16"/>
  <c r="D6" i="16"/>
  <c r="D5" i="16"/>
  <c r="D4" i="16"/>
  <c r="D3" i="16"/>
  <c r="D2" i="16"/>
  <c r="K8" i="15"/>
  <c r="J8" i="15"/>
  <c r="L8" i="15" s="1"/>
  <c r="I8" i="15"/>
  <c r="H8" i="15"/>
  <c r="G8" i="15"/>
  <c r="F8" i="15"/>
  <c r="E8" i="15"/>
  <c r="K7" i="15"/>
  <c r="J7" i="15"/>
  <c r="I7" i="15"/>
  <c r="H7" i="15"/>
  <c r="G7" i="15"/>
  <c r="F7" i="15"/>
  <c r="E7" i="15"/>
  <c r="K6" i="15"/>
  <c r="J6" i="15"/>
  <c r="I6" i="15"/>
  <c r="H6" i="15"/>
  <c r="G6" i="15"/>
  <c r="F6" i="15"/>
  <c r="E6" i="15"/>
  <c r="K5" i="15"/>
  <c r="J5" i="15"/>
  <c r="I5" i="15"/>
  <c r="H5" i="15"/>
  <c r="G5" i="15"/>
  <c r="F5" i="15"/>
  <c r="E5" i="15"/>
  <c r="K4" i="15"/>
  <c r="J4" i="15"/>
  <c r="I4" i="15"/>
  <c r="H4" i="15"/>
  <c r="G4" i="15"/>
  <c r="F4" i="15"/>
  <c r="E4" i="15"/>
  <c r="K3" i="15"/>
  <c r="J3" i="15"/>
  <c r="I3" i="15"/>
  <c r="H3" i="15"/>
  <c r="G3" i="15"/>
  <c r="F3" i="15"/>
  <c r="E3" i="15"/>
  <c r="K2" i="15"/>
  <c r="J2" i="15"/>
  <c r="I2" i="15"/>
  <c r="H2" i="15"/>
  <c r="G2" i="15"/>
  <c r="F2" i="15"/>
  <c r="E2" i="15"/>
  <c r="J2" i="17" l="1"/>
  <c r="L7" i="15"/>
  <c r="L4" i="15"/>
  <c r="J5" i="17"/>
  <c r="L6" i="15"/>
  <c r="L3" i="15"/>
  <c r="L2" i="15"/>
  <c r="L5" i="15"/>
  <c r="J11" i="17"/>
  <c r="J9" i="17"/>
  <c r="J10" i="17"/>
  <c r="J4" i="17"/>
  <c r="J7" i="17"/>
  <c r="I7" i="16"/>
  <c r="J7" i="16" s="1"/>
  <c r="D33" i="10"/>
  <c r="H9" i="14" s="1"/>
  <c r="D23" i="10"/>
  <c r="H6" i="14" s="1"/>
  <c r="D26" i="10"/>
  <c r="H7" i="14" s="1"/>
  <c r="G9" i="14"/>
  <c r="F9" i="14"/>
  <c r="G8" i="14"/>
  <c r="F8" i="14"/>
  <c r="I8" i="14" s="1"/>
  <c r="G7" i="14"/>
  <c r="F7" i="14"/>
  <c r="G6" i="14"/>
  <c r="F6" i="14"/>
  <c r="I6" i="14" s="1"/>
  <c r="G5" i="14"/>
  <c r="F5" i="14"/>
  <c r="G4" i="14"/>
  <c r="F4" i="14"/>
  <c r="G3" i="14"/>
  <c r="F3" i="14"/>
  <c r="G2" i="14"/>
  <c r="I5" i="14" l="1"/>
  <c r="I3" i="14"/>
  <c r="I4" i="14"/>
  <c r="I7" i="14"/>
  <c r="J7" i="14" s="1"/>
  <c r="I9" i="14"/>
  <c r="J9" i="14" s="1"/>
  <c r="J6" i="14"/>
  <c r="H361" i="13" l="1"/>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3" i="13"/>
  <c r="H332" i="13"/>
  <c r="H331" i="13"/>
  <c r="H330" i="13"/>
  <c r="H329" i="13"/>
  <c r="H328" i="13"/>
  <c r="H327" i="13"/>
  <c r="H326" i="13"/>
  <c r="H325" i="13"/>
  <c r="H324" i="13"/>
  <c r="H323" i="13"/>
  <c r="H322" i="13"/>
  <c r="H321" i="13"/>
  <c r="H320" i="13"/>
  <c r="H319" i="13"/>
  <c r="H318" i="13"/>
  <c r="H317" i="13"/>
  <c r="H316" i="13"/>
  <c r="H315" i="13"/>
  <c r="H314" i="13"/>
  <c r="H313" i="13"/>
  <c r="H312" i="13"/>
  <c r="H311" i="13"/>
  <c r="H310" i="13"/>
  <c r="H309" i="13"/>
  <c r="H308" i="13"/>
  <c r="H307" i="13"/>
  <c r="H306" i="13"/>
  <c r="H305" i="13"/>
  <c r="H304" i="13"/>
  <c r="H303" i="13"/>
  <c r="H302" i="13"/>
  <c r="F361" i="13"/>
  <c r="F360" i="13"/>
  <c r="F359" i="13"/>
  <c r="F358" i="13"/>
  <c r="F357" i="13"/>
  <c r="F356" i="13"/>
  <c r="F355" i="13"/>
  <c r="F354" i="13"/>
  <c r="F353" i="13"/>
  <c r="F352" i="13"/>
  <c r="F351" i="13"/>
  <c r="F350" i="13"/>
  <c r="F349" i="13"/>
  <c r="F348" i="13"/>
  <c r="F347" i="13"/>
  <c r="F346" i="13"/>
  <c r="F345" i="13"/>
  <c r="F344" i="13"/>
  <c r="F343" i="13"/>
  <c r="F342" i="13"/>
  <c r="F341" i="13"/>
  <c r="F340" i="13"/>
  <c r="F339" i="13"/>
  <c r="F338" i="13"/>
  <c r="F337" i="13"/>
  <c r="F336" i="13"/>
  <c r="F335" i="13"/>
  <c r="F334" i="13"/>
  <c r="F333" i="13"/>
  <c r="F332" i="13"/>
  <c r="F331" i="13"/>
  <c r="F330" i="13"/>
  <c r="F329" i="13"/>
  <c r="F328" i="13"/>
  <c r="F327" i="13"/>
  <c r="F326" i="13"/>
  <c r="F325" i="13"/>
  <c r="F324" i="13"/>
  <c r="F323" i="13"/>
  <c r="F322" i="13"/>
  <c r="F321" i="13"/>
  <c r="F320" i="13"/>
  <c r="F319" i="13"/>
  <c r="F318" i="13"/>
  <c r="F317" i="13"/>
  <c r="F316" i="13"/>
  <c r="F315" i="13"/>
  <c r="F314" i="13"/>
  <c r="F313" i="13"/>
  <c r="F312" i="13"/>
  <c r="F311" i="13"/>
  <c r="F310" i="13"/>
  <c r="F309" i="13"/>
  <c r="F308" i="13"/>
  <c r="F307" i="13"/>
  <c r="F306" i="13"/>
  <c r="F305" i="13"/>
  <c r="F304" i="13"/>
  <c r="F303" i="13"/>
  <c r="F302" i="13"/>
  <c r="D361" i="13"/>
  <c r="D360" i="13"/>
  <c r="D359" i="13"/>
  <c r="D358" i="13"/>
  <c r="D357" i="13"/>
  <c r="D356" i="13"/>
  <c r="D355" i="13"/>
  <c r="D354" i="13"/>
  <c r="D353" i="13"/>
  <c r="D352" i="13"/>
  <c r="D351" i="13"/>
  <c r="D350" i="13"/>
  <c r="D349" i="13"/>
  <c r="D348" i="13"/>
  <c r="D347" i="13"/>
  <c r="D346" i="13"/>
  <c r="D345" i="13"/>
  <c r="D344" i="13"/>
  <c r="D343" i="13"/>
  <c r="D342" i="13"/>
  <c r="D341" i="13"/>
  <c r="D340" i="13"/>
  <c r="D339" i="13"/>
  <c r="D338" i="13"/>
  <c r="D337" i="13"/>
  <c r="D336" i="13"/>
  <c r="D335" i="13"/>
  <c r="D334" i="13"/>
  <c r="D333" i="13"/>
  <c r="D332" i="13"/>
  <c r="D331" i="13"/>
  <c r="D330" i="13"/>
  <c r="D329" i="13"/>
  <c r="D328" i="13"/>
  <c r="D327" i="13"/>
  <c r="D326" i="13"/>
  <c r="D325" i="13"/>
  <c r="D324" i="13"/>
  <c r="D323" i="13"/>
  <c r="D322" i="13"/>
  <c r="D321" i="13"/>
  <c r="D320" i="13"/>
  <c r="D319" i="13"/>
  <c r="D318" i="13"/>
  <c r="D317" i="13"/>
  <c r="D316" i="13"/>
  <c r="D315" i="13"/>
  <c r="D314" i="13"/>
  <c r="D313" i="13"/>
  <c r="D312" i="13"/>
  <c r="D311" i="13"/>
  <c r="D310" i="13"/>
  <c r="D309" i="13"/>
  <c r="D308" i="13"/>
  <c r="D307" i="13"/>
  <c r="D306" i="13"/>
  <c r="D305" i="13"/>
  <c r="D304" i="13"/>
  <c r="D303" i="13"/>
  <c r="D30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D301" i="13"/>
  <c r="D300" i="13"/>
  <c r="D299" i="13"/>
  <c r="D298" i="13"/>
  <c r="D297" i="13"/>
  <c r="D296" i="13"/>
  <c r="D295" i="13"/>
  <c r="D294" i="13"/>
  <c r="D293" i="13"/>
  <c r="D292" i="13"/>
  <c r="D291" i="13"/>
  <c r="D290" i="13"/>
  <c r="D289"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G238" i="13" l="1"/>
  <c r="G301" i="13"/>
  <c r="G217" i="13"/>
  <c r="G236" i="13"/>
  <c r="G237" i="13"/>
  <c r="G188" i="13"/>
  <c r="G358" i="13"/>
  <c r="G360" i="13"/>
  <c r="I360" i="13" s="1"/>
  <c r="G191" i="13"/>
  <c r="G203" i="13"/>
  <c r="G215" i="13"/>
  <c r="G227" i="13"/>
  <c r="G239" i="13"/>
  <c r="G242" i="13"/>
  <c r="G248" i="13"/>
  <c r="G254" i="13"/>
  <c r="G260" i="13"/>
  <c r="G266" i="13"/>
  <c r="G272" i="13"/>
  <c r="G278" i="13"/>
  <c r="G284" i="13"/>
  <c r="G290" i="13"/>
  <c r="G296" i="13"/>
  <c r="G305" i="13"/>
  <c r="I305" i="13" s="1"/>
  <c r="G311" i="13"/>
  <c r="I311" i="13" s="1"/>
  <c r="G317" i="13"/>
  <c r="I317" i="13" s="1"/>
  <c r="G323" i="13"/>
  <c r="I323" i="13" s="1"/>
  <c r="G329" i="13"/>
  <c r="I329" i="13" s="1"/>
  <c r="G335" i="13"/>
  <c r="I335" i="13" s="1"/>
  <c r="G341" i="13"/>
  <c r="I341" i="13" s="1"/>
  <c r="G347" i="13"/>
  <c r="I347" i="13" s="1"/>
  <c r="G353" i="13"/>
  <c r="I353" i="13" s="1"/>
  <c r="G359" i="13"/>
  <c r="I359" i="13" s="1"/>
  <c r="G192" i="13"/>
  <c r="G204" i="13"/>
  <c r="G216" i="13"/>
  <c r="G228" i="13"/>
  <c r="G240" i="13"/>
  <c r="G193" i="13"/>
  <c r="G205" i="13"/>
  <c r="G229" i="13"/>
  <c r="G241" i="13"/>
  <c r="G243" i="13"/>
  <c r="G249" i="13"/>
  <c r="G255" i="13"/>
  <c r="G261" i="13"/>
  <c r="G267" i="13"/>
  <c r="G273" i="13"/>
  <c r="G279" i="13"/>
  <c r="G285" i="13"/>
  <c r="G291" i="13"/>
  <c r="G297" i="13"/>
  <c r="G306" i="13"/>
  <c r="I306" i="13" s="1"/>
  <c r="G312" i="13"/>
  <c r="I312" i="13" s="1"/>
  <c r="G318" i="13"/>
  <c r="I318" i="13" s="1"/>
  <c r="G324" i="13"/>
  <c r="I324" i="13" s="1"/>
  <c r="G330" i="13"/>
  <c r="I330" i="13" s="1"/>
  <c r="G336" i="13"/>
  <c r="I336" i="13" s="1"/>
  <c r="G342" i="13"/>
  <c r="I342" i="13" s="1"/>
  <c r="G348" i="13"/>
  <c r="I348" i="13" s="1"/>
  <c r="G354" i="13"/>
  <c r="I354" i="13" s="1"/>
  <c r="G194" i="13"/>
  <c r="G218" i="13"/>
  <c r="G183" i="13"/>
  <c r="G195" i="13"/>
  <c r="G207" i="13"/>
  <c r="G219" i="13"/>
  <c r="G231" i="13"/>
  <c r="G244" i="13"/>
  <c r="G250" i="13"/>
  <c r="G256" i="13"/>
  <c r="G262" i="13"/>
  <c r="G268" i="13"/>
  <c r="G274" i="13"/>
  <c r="G280" i="13"/>
  <c r="G286" i="13"/>
  <c r="G292" i="13"/>
  <c r="G298" i="13"/>
  <c r="G307" i="13"/>
  <c r="I307" i="13" s="1"/>
  <c r="G313" i="13"/>
  <c r="I313" i="13" s="1"/>
  <c r="G319" i="13"/>
  <c r="I319" i="13" s="1"/>
  <c r="G325" i="13"/>
  <c r="I325" i="13" s="1"/>
  <c r="G331" i="13"/>
  <c r="I331" i="13" s="1"/>
  <c r="G337" i="13"/>
  <c r="I337" i="13" s="1"/>
  <c r="G343" i="13"/>
  <c r="I343" i="13" s="1"/>
  <c r="G349" i="13"/>
  <c r="I349" i="13" s="1"/>
  <c r="G355" i="13"/>
  <c r="I355" i="13" s="1"/>
  <c r="G361" i="13"/>
  <c r="I361" i="13" s="1"/>
  <c r="G182" i="13"/>
  <c r="G206" i="13"/>
  <c r="G230" i="13"/>
  <c r="G184" i="13"/>
  <c r="G196" i="13"/>
  <c r="G208" i="13"/>
  <c r="G220" i="13"/>
  <c r="G232" i="13"/>
  <c r="G209" i="13"/>
  <c r="G221" i="13"/>
  <c r="G233" i="13"/>
  <c r="G245" i="13"/>
  <c r="G251" i="13"/>
  <c r="G257" i="13"/>
  <c r="G263" i="13"/>
  <c r="G269" i="13"/>
  <c r="G275" i="13"/>
  <c r="G281" i="13"/>
  <c r="G287" i="13"/>
  <c r="G293" i="13"/>
  <c r="G299" i="13"/>
  <c r="G302" i="13"/>
  <c r="I302" i="13" s="1"/>
  <c r="G308" i="13"/>
  <c r="I308" i="13" s="1"/>
  <c r="G314" i="13"/>
  <c r="I314" i="13" s="1"/>
  <c r="G320" i="13"/>
  <c r="I320" i="13" s="1"/>
  <c r="G326" i="13"/>
  <c r="I326" i="13" s="1"/>
  <c r="G332" i="13"/>
  <c r="I332" i="13" s="1"/>
  <c r="G338" i="13"/>
  <c r="I338" i="13" s="1"/>
  <c r="G344" i="13"/>
  <c r="I344" i="13" s="1"/>
  <c r="G350" i="13"/>
  <c r="I350" i="13" s="1"/>
  <c r="G356" i="13"/>
  <c r="I356" i="13" s="1"/>
  <c r="G185" i="13"/>
  <c r="G186" i="13"/>
  <c r="G198" i="13"/>
  <c r="G210" i="13"/>
  <c r="G222" i="13"/>
  <c r="G234" i="13"/>
  <c r="G197" i="13"/>
  <c r="G187" i="13"/>
  <c r="G199" i="13"/>
  <c r="G211" i="13"/>
  <c r="G223" i="13"/>
  <c r="G235" i="13"/>
  <c r="G246" i="13"/>
  <c r="G252" i="13"/>
  <c r="G258" i="13"/>
  <c r="G264" i="13"/>
  <c r="G270" i="13"/>
  <c r="G276" i="13"/>
  <c r="G282" i="13"/>
  <c r="G288" i="13"/>
  <c r="G294" i="13"/>
  <c r="G300" i="13"/>
  <c r="G303" i="13"/>
  <c r="I303" i="13" s="1"/>
  <c r="G309" i="13"/>
  <c r="I309" i="13" s="1"/>
  <c r="G315" i="13"/>
  <c r="I315" i="13" s="1"/>
  <c r="G321" i="13"/>
  <c r="I321" i="13" s="1"/>
  <c r="G327" i="13"/>
  <c r="I327" i="13" s="1"/>
  <c r="G333" i="13"/>
  <c r="I333" i="13" s="1"/>
  <c r="G339" i="13"/>
  <c r="I339" i="13" s="1"/>
  <c r="G345" i="13"/>
  <c r="I345" i="13" s="1"/>
  <c r="G351" i="13"/>
  <c r="I351" i="13" s="1"/>
  <c r="G357" i="13"/>
  <c r="I357" i="13" s="1"/>
  <c r="G200" i="13"/>
  <c r="G224" i="13"/>
  <c r="G189" i="13"/>
  <c r="G201" i="13"/>
  <c r="G213" i="13"/>
  <c r="G225" i="13"/>
  <c r="G247" i="13"/>
  <c r="G253" i="13"/>
  <c r="G259" i="13"/>
  <c r="G265" i="13"/>
  <c r="G271" i="13"/>
  <c r="G277" i="13"/>
  <c r="G283" i="13"/>
  <c r="G289" i="13"/>
  <c r="G295" i="13"/>
  <c r="G304" i="13"/>
  <c r="I304" i="13" s="1"/>
  <c r="G310" i="13"/>
  <c r="I310" i="13" s="1"/>
  <c r="G316" i="13"/>
  <c r="I316" i="13" s="1"/>
  <c r="G322" i="13"/>
  <c r="I322" i="13" s="1"/>
  <c r="G328" i="13"/>
  <c r="I328" i="13" s="1"/>
  <c r="G334" i="13"/>
  <c r="I334" i="13" s="1"/>
  <c r="G340" i="13"/>
  <c r="I340" i="13" s="1"/>
  <c r="G346" i="13"/>
  <c r="I346" i="13" s="1"/>
  <c r="G352" i="13"/>
  <c r="I352" i="13" s="1"/>
  <c r="G212" i="13"/>
  <c r="G190" i="13"/>
  <c r="G202" i="13"/>
  <c r="G214" i="13"/>
  <c r="G226" i="13"/>
  <c r="I358"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E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G178" i="13" l="1"/>
  <c r="G172" i="13"/>
  <c r="G166" i="13"/>
  <c r="G160" i="13"/>
  <c r="G154" i="13"/>
  <c r="G148" i="13"/>
  <c r="G142" i="13"/>
  <c r="G136" i="13"/>
  <c r="G130" i="13"/>
  <c r="G124" i="13"/>
  <c r="G177" i="13"/>
  <c r="G153" i="13"/>
  <c r="G123" i="13"/>
  <c r="G165" i="13"/>
  <c r="G147" i="13"/>
  <c r="G141" i="13"/>
  <c r="G129" i="13"/>
  <c r="G176" i="13"/>
  <c r="G170" i="13"/>
  <c r="G164" i="13"/>
  <c r="G158" i="13"/>
  <c r="G152" i="13"/>
  <c r="G146" i="13"/>
  <c r="G140" i="13"/>
  <c r="G134" i="13"/>
  <c r="G128" i="13"/>
  <c r="G122" i="13"/>
  <c r="G181" i="13"/>
  <c r="G175" i="13"/>
  <c r="G169" i="13"/>
  <c r="G163" i="13"/>
  <c r="G157" i="13"/>
  <c r="G151" i="13"/>
  <c r="G145" i="13"/>
  <c r="G139" i="13"/>
  <c r="G133" i="13"/>
  <c r="G127" i="13"/>
  <c r="G180" i="13"/>
  <c r="G174" i="13"/>
  <c r="G168" i="13"/>
  <c r="G162" i="13"/>
  <c r="G156" i="13"/>
  <c r="G150" i="13"/>
  <c r="G144" i="13"/>
  <c r="G138" i="13"/>
  <c r="G132" i="13"/>
  <c r="G126" i="13"/>
  <c r="G179" i="13"/>
  <c r="G173" i="13"/>
  <c r="G167" i="13"/>
  <c r="G161" i="13"/>
  <c r="G155" i="13"/>
  <c r="G149" i="13"/>
  <c r="G143" i="13"/>
  <c r="G137" i="13"/>
  <c r="G131" i="13"/>
  <c r="G125" i="13"/>
  <c r="G171" i="13"/>
  <c r="G159" i="13"/>
  <c r="G135" i="13"/>
  <c r="G10" i="13"/>
  <c r="G22" i="13"/>
  <c r="G34" i="13"/>
  <c r="G46" i="13"/>
  <c r="G58" i="13"/>
  <c r="G11" i="13"/>
  <c r="G23" i="13"/>
  <c r="G35" i="13"/>
  <c r="G59" i="13"/>
  <c r="G36" i="13"/>
  <c r="G48" i="13"/>
  <c r="G61" i="13"/>
  <c r="G12" i="13"/>
  <c r="G24" i="13"/>
  <c r="G13" i="13"/>
  <c r="G25" i="13"/>
  <c r="G37" i="13"/>
  <c r="G2" i="13"/>
  <c r="G14" i="13"/>
  <c r="G26" i="13"/>
  <c r="G38" i="13"/>
  <c r="G50" i="13"/>
  <c r="G3" i="13"/>
  <c r="G15" i="13"/>
  <c r="G27" i="13"/>
  <c r="G39" i="13"/>
  <c r="G51" i="13"/>
  <c r="G4" i="13"/>
  <c r="G16" i="13"/>
  <c r="G28" i="13"/>
  <c r="G40" i="13"/>
  <c r="G52" i="13"/>
  <c r="G5" i="13"/>
  <c r="G17" i="13"/>
  <c r="G29" i="13"/>
  <c r="G41" i="13"/>
  <c r="G53" i="13"/>
  <c r="G19" i="13"/>
  <c r="G6" i="13"/>
  <c r="G18" i="13"/>
  <c r="G30" i="13"/>
  <c r="G42" i="13"/>
  <c r="G54" i="13"/>
  <c r="G7" i="13"/>
  <c r="G43" i="13"/>
  <c r="G55" i="13"/>
  <c r="G31" i="13"/>
  <c r="G8" i="13"/>
  <c r="G20" i="13"/>
  <c r="G32" i="13"/>
  <c r="G44" i="13"/>
  <c r="G56" i="13"/>
  <c r="G9" i="13"/>
  <c r="G21" i="13"/>
  <c r="G33" i="13"/>
  <c r="G45" i="13"/>
  <c r="G57" i="13"/>
  <c r="G47" i="13"/>
  <c r="G60" i="13"/>
  <c r="G49" i="13"/>
  <c r="G71" i="13"/>
  <c r="G83" i="13"/>
  <c r="G95" i="13"/>
  <c r="G107" i="13"/>
  <c r="G119" i="13"/>
  <c r="G84" i="13"/>
  <c r="G120" i="13"/>
  <c r="G97" i="13"/>
  <c r="G96" i="13"/>
  <c r="G73" i="13"/>
  <c r="G121" i="13"/>
  <c r="G86" i="13"/>
  <c r="G85" i="13"/>
  <c r="G98" i="13"/>
  <c r="G62" i="13"/>
  <c r="G74" i="13"/>
  <c r="G110" i="13"/>
  <c r="G63" i="13"/>
  <c r="G75" i="13"/>
  <c r="G87" i="13"/>
  <c r="G99" i="13"/>
  <c r="G111" i="13"/>
  <c r="G64" i="13"/>
  <c r="G76" i="13"/>
  <c r="G88" i="13"/>
  <c r="G100" i="13"/>
  <c r="G112" i="13"/>
  <c r="G66" i="13"/>
  <c r="G90" i="13"/>
  <c r="G114" i="13"/>
  <c r="G92" i="13"/>
  <c r="G65" i="13"/>
  <c r="G77" i="13"/>
  <c r="G89" i="13"/>
  <c r="G101" i="13"/>
  <c r="G113" i="13"/>
  <c r="G78" i="13"/>
  <c r="G102" i="13"/>
  <c r="G67" i="13"/>
  <c r="G79" i="13"/>
  <c r="G91" i="13"/>
  <c r="G103" i="13"/>
  <c r="G115" i="13"/>
  <c r="G80" i="13"/>
  <c r="G104" i="13"/>
  <c r="G68" i="13"/>
  <c r="G116" i="13"/>
  <c r="G69" i="13"/>
  <c r="G81" i="13"/>
  <c r="G93" i="13"/>
  <c r="G105" i="13"/>
  <c r="G117" i="13"/>
  <c r="G70" i="13"/>
  <c r="G82" i="13"/>
  <c r="G94" i="13"/>
  <c r="G106" i="13"/>
  <c r="G118" i="13"/>
  <c r="G72" i="13"/>
  <c r="G108" i="13"/>
  <c r="G109" i="13"/>
  <c r="N7" i="12"/>
  <c r="N6" i="12"/>
  <c r="N5" i="12"/>
  <c r="N4" i="12"/>
  <c r="N3" i="12"/>
  <c r="N2" i="12"/>
  <c r="M7" i="12"/>
  <c r="M6" i="12"/>
  <c r="M5" i="12"/>
  <c r="M4" i="12"/>
  <c r="M3" i="12"/>
  <c r="M2" i="12"/>
  <c r="L7" i="12"/>
  <c r="L6" i="12"/>
  <c r="L5" i="12"/>
  <c r="L4" i="12"/>
  <c r="L3" i="12"/>
  <c r="L2" i="12"/>
  <c r="K7" i="12"/>
  <c r="J7" i="12"/>
  <c r="J6" i="12"/>
  <c r="J5" i="12"/>
  <c r="J4" i="12"/>
  <c r="J3" i="12"/>
  <c r="J2" i="12"/>
  <c r="I7" i="12"/>
  <c r="I6" i="12"/>
  <c r="I5" i="12"/>
  <c r="I4" i="12"/>
  <c r="I3" i="12"/>
  <c r="I2" i="12"/>
  <c r="H7" i="12"/>
  <c r="H6" i="12"/>
  <c r="H5" i="12"/>
  <c r="H4" i="12"/>
  <c r="H3" i="12"/>
  <c r="H2" i="12"/>
  <c r="G7" i="12"/>
  <c r="G6" i="12"/>
  <c r="G5" i="12"/>
  <c r="G4" i="12"/>
  <c r="G3" i="12"/>
  <c r="G2" i="12"/>
  <c r="F7" i="12"/>
  <c r="E7" i="12"/>
  <c r="D3" i="12"/>
  <c r="D2" i="12"/>
  <c r="S7" i="12" l="1"/>
  <c r="T7" i="12" s="1"/>
  <c r="Q2" i="12"/>
  <c r="O2" i="12"/>
  <c r="D7" i="12"/>
  <c r="D6" i="12"/>
  <c r="D5" i="12"/>
  <c r="D4" i="12"/>
  <c r="Q7" i="12"/>
  <c r="R7" i="12" s="1"/>
  <c r="O7" i="12"/>
  <c r="P7" i="12" s="1"/>
  <c r="Q6" i="12"/>
  <c r="O6" i="12"/>
  <c r="Q5" i="12"/>
  <c r="O5" i="12"/>
  <c r="Q4" i="12"/>
  <c r="O4" i="12"/>
  <c r="Q3" i="12"/>
  <c r="O3" i="12"/>
  <c r="D29" i="10" l="1"/>
  <c r="H8" i="14" s="1"/>
  <c r="J8" i="14" s="1"/>
  <c r="F9" i="17" l="1"/>
  <c r="K9" i="17" s="1"/>
  <c r="F8" i="17"/>
  <c r="K8" i="17" s="1"/>
  <c r="F12" i="17"/>
  <c r="K12" i="17" s="1"/>
  <c r="F11" i="17"/>
  <c r="K11" i="17" s="1"/>
  <c r="F10" i="17"/>
  <c r="K10" i="17" s="1"/>
  <c r="F7" i="17"/>
  <c r="K7" i="17" s="1"/>
  <c r="F4" i="17"/>
  <c r="K4" i="17" s="1"/>
  <c r="M6" i="8" l="1"/>
  <c r="I6" i="17"/>
  <c r="F5" i="17"/>
  <c r="K5" i="17" s="1"/>
  <c r="F2" i="17"/>
  <c r="K2" i="17" s="1"/>
  <c r="G6" i="17"/>
  <c r="H6" i="17"/>
  <c r="J6" i="17" l="1"/>
  <c r="N7" i="8"/>
  <c r="N8" i="8"/>
  <c r="N9" i="8"/>
  <c r="H3" i="17"/>
  <c r="G3" i="17"/>
  <c r="I3" i="17"/>
  <c r="F6" i="17"/>
  <c r="K6" i="17" l="1"/>
  <c r="N6" i="8"/>
  <c r="F3" i="17"/>
  <c r="J3" i="17"/>
  <c r="F8" i="5"/>
  <c r="M8" i="5" s="1"/>
  <c r="H6" i="18"/>
  <c r="H5" i="18"/>
  <c r="H4" i="18"/>
  <c r="H3" i="18"/>
  <c r="G6" i="18"/>
  <c r="G5" i="18"/>
  <c r="G4" i="18"/>
  <c r="G3" i="18"/>
  <c r="E8" i="5"/>
  <c r="L8" i="5" s="1"/>
  <c r="D8" i="5"/>
  <c r="K8" i="5" s="1"/>
  <c r="C8" i="5"/>
  <c r="J8" i="5" s="1"/>
  <c r="I8" i="5"/>
  <c r="E4" i="18" l="1"/>
  <c r="F5" i="18"/>
  <c r="I5" i="18" s="1"/>
  <c r="F6" i="18"/>
  <c r="I6" i="18" s="1"/>
  <c r="E6" i="18"/>
  <c r="F3" i="18"/>
  <c r="I3" i="18" s="1"/>
  <c r="E3" i="18"/>
  <c r="K3" i="17"/>
  <c r="H2" i="16"/>
  <c r="H3" i="16"/>
  <c r="H4" i="16"/>
  <c r="H5" i="16"/>
  <c r="H6" i="16"/>
  <c r="G2" i="16"/>
  <c r="G3" i="16"/>
  <c r="G4" i="16"/>
  <c r="G5" i="16"/>
  <c r="G6" i="16"/>
  <c r="F6" i="16"/>
  <c r="F3" i="16"/>
  <c r="F5" i="16"/>
  <c r="F2" i="16"/>
  <c r="F4" i="16"/>
  <c r="H2" i="18"/>
  <c r="G2" i="18"/>
  <c r="F4" i="18"/>
  <c r="I4" i="18" s="1"/>
  <c r="F2" i="18"/>
  <c r="H62" i="13"/>
  <c r="I62" i="13" s="1"/>
  <c r="H74" i="13"/>
  <c r="I74" i="13" s="1"/>
  <c r="H86" i="13"/>
  <c r="I86" i="13" s="1"/>
  <c r="H98" i="13"/>
  <c r="I98" i="13" s="1"/>
  <c r="H110" i="13"/>
  <c r="I110" i="13" s="1"/>
  <c r="H63" i="13"/>
  <c r="I63" i="13" s="1"/>
  <c r="H75" i="13"/>
  <c r="I75" i="13" s="1"/>
  <c r="H87" i="13"/>
  <c r="I87" i="13" s="1"/>
  <c r="H99" i="13"/>
  <c r="I99" i="13" s="1"/>
  <c r="H111" i="13"/>
  <c r="I111" i="13" s="1"/>
  <c r="H96" i="13"/>
  <c r="I96" i="13" s="1"/>
  <c r="H73" i="13"/>
  <c r="I73" i="13" s="1"/>
  <c r="H64" i="13"/>
  <c r="I64" i="13" s="1"/>
  <c r="H76" i="13"/>
  <c r="I76" i="13" s="1"/>
  <c r="H88" i="13"/>
  <c r="I88" i="13" s="1"/>
  <c r="H100" i="13"/>
  <c r="I100" i="13" s="1"/>
  <c r="H112" i="13"/>
  <c r="I112" i="13" s="1"/>
  <c r="H103" i="13"/>
  <c r="I103" i="13" s="1"/>
  <c r="H94" i="13"/>
  <c r="I94" i="13" s="1"/>
  <c r="H95" i="13"/>
  <c r="I95" i="13" s="1"/>
  <c r="H72" i="13"/>
  <c r="I72" i="13" s="1"/>
  <c r="H97" i="13"/>
  <c r="I97" i="13" s="1"/>
  <c r="H65" i="13"/>
  <c r="I65" i="13" s="1"/>
  <c r="H77" i="13"/>
  <c r="I77" i="13" s="1"/>
  <c r="H89" i="13"/>
  <c r="I89" i="13" s="1"/>
  <c r="H101" i="13"/>
  <c r="I101" i="13" s="1"/>
  <c r="H113" i="13"/>
  <c r="I113" i="13" s="1"/>
  <c r="H91" i="13"/>
  <c r="I91" i="13" s="1"/>
  <c r="H119" i="13"/>
  <c r="I119" i="13" s="1"/>
  <c r="H84" i="13"/>
  <c r="I84" i="13" s="1"/>
  <c r="H109" i="13"/>
  <c r="I109" i="13" s="1"/>
  <c r="H66" i="13"/>
  <c r="I66" i="13" s="1"/>
  <c r="H78" i="13"/>
  <c r="I78" i="13" s="1"/>
  <c r="H90" i="13"/>
  <c r="I90" i="13" s="1"/>
  <c r="H102" i="13"/>
  <c r="I102" i="13" s="1"/>
  <c r="H114" i="13"/>
  <c r="I114" i="13" s="1"/>
  <c r="H79" i="13"/>
  <c r="I79" i="13" s="1"/>
  <c r="H67" i="13"/>
  <c r="I67" i="13" s="1"/>
  <c r="H115" i="13"/>
  <c r="I115" i="13" s="1"/>
  <c r="H70" i="13"/>
  <c r="I70" i="13" s="1"/>
  <c r="H106" i="13"/>
  <c r="I106" i="13" s="1"/>
  <c r="H83" i="13"/>
  <c r="I83" i="13" s="1"/>
  <c r="H85" i="13"/>
  <c r="I85" i="13" s="1"/>
  <c r="H68" i="13"/>
  <c r="I68" i="13" s="1"/>
  <c r="H80" i="13"/>
  <c r="I80" i="13" s="1"/>
  <c r="H92" i="13"/>
  <c r="I92" i="13" s="1"/>
  <c r="H104" i="13"/>
  <c r="I104" i="13" s="1"/>
  <c r="H116" i="13"/>
  <c r="I116" i="13" s="1"/>
  <c r="H118" i="13"/>
  <c r="I118" i="13" s="1"/>
  <c r="H71" i="13"/>
  <c r="I71" i="13" s="1"/>
  <c r="H108" i="13"/>
  <c r="I108" i="13" s="1"/>
  <c r="H69" i="13"/>
  <c r="I69" i="13" s="1"/>
  <c r="H81" i="13"/>
  <c r="I81" i="13" s="1"/>
  <c r="H93" i="13"/>
  <c r="I93" i="13" s="1"/>
  <c r="H105" i="13"/>
  <c r="I105" i="13" s="1"/>
  <c r="H117" i="13"/>
  <c r="I117" i="13" s="1"/>
  <c r="H82" i="13"/>
  <c r="I82" i="13" s="1"/>
  <c r="H107" i="13"/>
  <c r="I107" i="13" s="1"/>
  <c r="H120" i="13"/>
  <c r="I120" i="13" s="1"/>
  <c r="H121" i="13"/>
  <c r="I121" i="13" s="1"/>
  <c r="H181" i="13"/>
  <c r="I181" i="13" s="1"/>
  <c r="H169" i="13"/>
  <c r="I169" i="13" s="1"/>
  <c r="H157" i="13"/>
  <c r="I157" i="13" s="1"/>
  <c r="H145" i="13"/>
  <c r="I145" i="13" s="1"/>
  <c r="H133" i="13"/>
  <c r="I133" i="13" s="1"/>
  <c r="H180" i="13"/>
  <c r="I180" i="13" s="1"/>
  <c r="H168" i="13"/>
  <c r="I168" i="13" s="1"/>
  <c r="H156" i="13"/>
  <c r="I156" i="13" s="1"/>
  <c r="H144" i="13"/>
  <c r="I144" i="13" s="1"/>
  <c r="H132" i="13"/>
  <c r="I132" i="13" s="1"/>
  <c r="H135" i="13"/>
  <c r="I135" i="13" s="1"/>
  <c r="H170" i="13"/>
  <c r="I170" i="13" s="1"/>
  <c r="H134" i="13"/>
  <c r="I134" i="13" s="1"/>
  <c r="H179" i="13"/>
  <c r="I179" i="13" s="1"/>
  <c r="H167" i="13"/>
  <c r="I167" i="13" s="1"/>
  <c r="H155" i="13"/>
  <c r="I155" i="13" s="1"/>
  <c r="H143" i="13"/>
  <c r="I143" i="13" s="1"/>
  <c r="H131" i="13"/>
  <c r="I131" i="13" s="1"/>
  <c r="H152" i="13"/>
  <c r="I152" i="13" s="1"/>
  <c r="H172" i="13"/>
  <c r="I172" i="13" s="1"/>
  <c r="H171" i="13"/>
  <c r="I171" i="13" s="1"/>
  <c r="H158" i="13"/>
  <c r="I158" i="13" s="1"/>
  <c r="H178" i="13"/>
  <c r="I178" i="13" s="1"/>
  <c r="H166" i="13"/>
  <c r="I166" i="13" s="1"/>
  <c r="H154" i="13"/>
  <c r="I154" i="13" s="1"/>
  <c r="H142" i="13"/>
  <c r="I142" i="13" s="1"/>
  <c r="H130" i="13"/>
  <c r="I130" i="13" s="1"/>
  <c r="H140" i="13"/>
  <c r="I140" i="13" s="1"/>
  <c r="H124" i="13"/>
  <c r="I124" i="13" s="1"/>
  <c r="H159" i="13"/>
  <c r="I159" i="13" s="1"/>
  <c r="H146" i="13"/>
  <c r="I146" i="13" s="1"/>
  <c r="H177" i="13"/>
  <c r="I177" i="13" s="1"/>
  <c r="H165" i="13"/>
  <c r="I165" i="13" s="1"/>
  <c r="H153" i="13"/>
  <c r="I153" i="13" s="1"/>
  <c r="H141" i="13"/>
  <c r="I141" i="13" s="1"/>
  <c r="H129" i="13"/>
  <c r="I129" i="13" s="1"/>
  <c r="H173" i="13"/>
  <c r="I173" i="13" s="1"/>
  <c r="H176" i="13"/>
  <c r="I176" i="13" s="1"/>
  <c r="H164" i="13"/>
  <c r="I164" i="13" s="1"/>
  <c r="H128" i="13"/>
  <c r="I128" i="13" s="1"/>
  <c r="H137" i="13"/>
  <c r="I137" i="13" s="1"/>
  <c r="H148" i="13"/>
  <c r="I148" i="13" s="1"/>
  <c r="H123" i="13"/>
  <c r="I123" i="13" s="1"/>
  <c r="H122" i="13"/>
  <c r="I122" i="13" s="1"/>
  <c r="H175" i="13"/>
  <c r="I175" i="13" s="1"/>
  <c r="H163" i="13"/>
  <c r="I163" i="13" s="1"/>
  <c r="H151" i="13"/>
  <c r="I151" i="13" s="1"/>
  <c r="H139" i="13"/>
  <c r="I139" i="13" s="1"/>
  <c r="H127" i="13"/>
  <c r="I127" i="13" s="1"/>
  <c r="H161" i="13"/>
  <c r="I161" i="13" s="1"/>
  <c r="H149" i="13"/>
  <c r="I149" i="13" s="1"/>
  <c r="H125" i="13"/>
  <c r="I125" i="13" s="1"/>
  <c r="H136" i="13"/>
  <c r="I136" i="13" s="1"/>
  <c r="H147" i="13"/>
  <c r="I147" i="13" s="1"/>
  <c r="H174" i="13"/>
  <c r="I174" i="13" s="1"/>
  <c r="H162" i="13"/>
  <c r="I162" i="13" s="1"/>
  <c r="H150" i="13"/>
  <c r="I150" i="13" s="1"/>
  <c r="H138" i="13"/>
  <c r="I138" i="13" s="1"/>
  <c r="H126" i="13"/>
  <c r="I126" i="13" s="1"/>
  <c r="H160" i="13"/>
  <c r="I160" i="13" s="1"/>
  <c r="H13" i="13"/>
  <c r="I13" i="13" s="1"/>
  <c r="H25" i="13"/>
  <c r="I25" i="13" s="1"/>
  <c r="H37" i="13"/>
  <c r="I37" i="13" s="1"/>
  <c r="H49" i="13"/>
  <c r="I49" i="13" s="1"/>
  <c r="H61" i="13"/>
  <c r="I61" i="13" s="1"/>
  <c r="H2" i="13"/>
  <c r="I2" i="13" s="1"/>
  <c r="H14" i="13"/>
  <c r="I14" i="13" s="1"/>
  <c r="H26" i="13"/>
  <c r="I26" i="13" s="1"/>
  <c r="H38" i="13"/>
  <c r="I38" i="13" s="1"/>
  <c r="H50" i="13"/>
  <c r="I50" i="13" s="1"/>
  <c r="H58" i="13"/>
  <c r="I58" i="13" s="1"/>
  <c r="H35" i="13"/>
  <c r="I35" i="13" s="1"/>
  <c r="H3" i="13"/>
  <c r="I3" i="13" s="1"/>
  <c r="H15" i="13"/>
  <c r="I15" i="13" s="1"/>
  <c r="H27" i="13"/>
  <c r="I27" i="13" s="1"/>
  <c r="H39" i="13"/>
  <c r="I39" i="13" s="1"/>
  <c r="H51" i="13"/>
  <c r="I51" i="13" s="1"/>
  <c r="H42" i="13"/>
  <c r="I42" i="13" s="1"/>
  <c r="H45" i="13"/>
  <c r="I45" i="13" s="1"/>
  <c r="H46" i="13"/>
  <c r="I46" i="13" s="1"/>
  <c r="H48" i="13"/>
  <c r="I48" i="13" s="1"/>
  <c r="H4" i="13"/>
  <c r="I4" i="13" s="1"/>
  <c r="H16" i="13"/>
  <c r="I16" i="13" s="1"/>
  <c r="H28" i="13"/>
  <c r="I28" i="13" s="1"/>
  <c r="H40" i="13"/>
  <c r="I40" i="13" s="1"/>
  <c r="H52" i="13"/>
  <c r="I52" i="13" s="1"/>
  <c r="H6" i="13"/>
  <c r="I6" i="13" s="1"/>
  <c r="H54" i="13"/>
  <c r="I54" i="13" s="1"/>
  <c r="H23" i="13"/>
  <c r="I23" i="13" s="1"/>
  <c r="H24" i="13"/>
  <c r="I24" i="13" s="1"/>
  <c r="H5" i="13"/>
  <c r="I5" i="13" s="1"/>
  <c r="H17" i="13"/>
  <c r="I17" i="13" s="1"/>
  <c r="H29" i="13"/>
  <c r="I29" i="13" s="1"/>
  <c r="H41" i="13"/>
  <c r="I41" i="13" s="1"/>
  <c r="H53" i="13"/>
  <c r="I53" i="13" s="1"/>
  <c r="H30" i="13"/>
  <c r="I30" i="13" s="1"/>
  <c r="H12" i="13"/>
  <c r="I12" i="13" s="1"/>
  <c r="H18" i="13"/>
  <c r="I18" i="13" s="1"/>
  <c r="H21" i="13"/>
  <c r="I21" i="13" s="1"/>
  <c r="H10" i="13"/>
  <c r="I10" i="13" s="1"/>
  <c r="H59" i="13"/>
  <c r="I59" i="13" s="1"/>
  <c r="H7" i="13"/>
  <c r="I7" i="13" s="1"/>
  <c r="H19" i="13"/>
  <c r="I19" i="13" s="1"/>
  <c r="H31" i="13"/>
  <c r="I31" i="13" s="1"/>
  <c r="H43" i="13"/>
  <c r="I43" i="13" s="1"/>
  <c r="H55" i="13"/>
  <c r="I55" i="13" s="1"/>
  <c r="H9" i="13"/>
  <c r="I9" i="13" s="1"/>
  <c r="H57" i="13"/>
  <c r="I57" i="13" s="1"/>
  <c r="H22" i="13"/>
  <c r="I22" i="13" s="1"/>
  <c r="H11" i="13"/>
  <c r="I11" i="13" s="1"/>
  <c r="H36" i="13"/>
  <c r="I36" i="13" s="1"/>
  <c r="H8" i="13"/>
  <c r="I8" i="13" s="1"/>
  <c r="H20" i="13"/>
  <c r="I20" i="13" s="1"/>
  <c r="H32" i="13"/>
  <c r="I32" i="13" s="1"/>
  <c r="H44" i="13"/>
  <c r="I44" i="13" s="1"/>
  <c r="H56" i="13"/>
  <c r="I56" i="13" s="1"/>
  <c r="H33" i="13"/>
  <c r="I33" i="13" s="1"/>
  <c r="H34" i="13"/>
  <c r="I34" i="13" s="1"/>
  <c r="H47" i="13"/>
  <c r="I47" i="13" s="1"/>
  <c r="H60" i="13"/>
  <c r="I60" i="13" s="1"/>
  <c r="H301" i="13"/>
  <c r="I301" i="13" s="1"/>
  <c r="H300" i="13"/>
  <c r="I300" i="13" s="1"/>
  <c r="H288" i="13"/>
  <c r="I288" i="13" s="1"/>
  <c r="H276" i="13"/>
  <c r="I276" i="13" s="1"/>
  <c r="H264" i="13"/>
  <c r="I264" i="13" s="1"/>
  <c r="H252" i="13"/>
  <c r="I252" i="13" s="1"/>
  <c r="H299" i="13"/>
  <c r="I299" i="13" s="1"/>
  <c r="H287" i="13"/>
  <c r="I287" i="13" s="1"/>
  <c r="H275" i="13"/>
  <c r="I275" i="13" s="1"/>
  <c r="H263" i="13"/>
  <c r="I263" i="13" s="1"/>
  <c r="H251" i="13"/>
  <c r="I251" i="13" s="1"/>
  <c r="H266" i="13"/>
  <c r="I266" i="13" s="1"/>
  <c r="H277" i="13"/>
  <c r="I277" i="13" s="1"/>
  <c r="H298" i="13"/>
  <c r="I298" i="13" s="1"/>
  <c r="H286" i="13"/>
  <c r="I286" i="13" s="1"/>
  <c r="H274" i="13"/>
  <c r="I274" i="13" s="1"/>
  <c r="H262" i="13"/>
  <c r="I262" i="13" s="1"/>
  <c r="H250" i="13"/>
  <c r="I250" i="13" s="1"/>
  <c r="H267" i="13"/>
  <c r="I267" i="13" s="1"/>
  <c r="H290" i="13"/>
  <c r="I290" i="13" s="1"/>
  <c r="H289" i="13"/>
  <c r="I289" i="13" s="1"/>
  <c r="H297" i="13"/>
  <c r="I297" i="13" s="1"/>
  <c r="H285" i="13"/>
  <c r="I285" i="13" s="1"/>
  <c r="H273" i="13"/>
  <c r="I273" i="13" s="1"/>
  <c r="H261" i="13"/>
  <c r="I261" i="13" s="1"/>
  <c r="H249" i="13"/>
  <c r="I249" i="13" s="1"/>
  <c r="H278" i="13"/>
  <c r="I278" i="13" s="1"/>
  <c r="H265" i="13"/>
  <c r="I265" i="13" s="1"/>
  <c r="H296" i="13"/>
  <c r="I296" i="13" s="1"/>
  <c r="H284" i="13"/>
  <c r="I284" i="13" s="1"/>
  <c r="H272" i="13"/>
  <c r="I272" i="13" s="1"/>
  <c r="H260" i="13"/>
  <c r="I260" i="13" s="1"/>
  <c r="H248" i="13"/>
  <c r="I248" i="13" s="1"/>
  <c r="H295" i="13"/>
  <c r="I295" i="13" s="1"/>
  <c r="H283" i="13"/>
  <c r="I283" i="13" s="1"/>
  <c r="H271" i="13"/>
  <c r="I271" i="13" s="1"/>
  <c r="H259" i="13"/>
  <c r="I259" i="13" s="1"/>
  <c r="H247" i="13"/>
  <c r="I247" i="13" s="1"/>
  <c r="H291" i="13"/>
  <c r="I291" i="13" s="1"/>
  <c r="H243" i="13"/>
  <c r="I243" i="13" s="1"/>
  <c r="H242" i="13"/>
  <c r="I242" i="13" s="1"/>
  <c r="H253" i="13"/>
  <c r="I253" i="13" s="1"/>
  <c r="H294" i="13"/>
  <c r="I294" i="13" s="1"/>
  <c r="H282" i="13"/>
  <c r="I282" i="13" s="1"/>
  <c r="H270" i="13"/>
  <c r="I270" i="13" s="1"/>
  <c r="H258" i="13"/>
  <c r="I258" i="13" s="1"/>
  <c r="H246" i="13"/>
  <c r="I246" i="13" s="1"/>
  <c r="H280" i="13"/>
  <c r="I280" i="13" s="1"/>
  <c r="H256" i="13"/>
  <c r="I256" i="13" s="1"/>
  <c r="H279" i="13"/>
  <c r="I279" i="13" s="1"/>
  <c r="H293" i="13"/>
  <c r="I293" i="13" s="1"/>
  <c r="H281" i="13"/>
  <c r="I281" i="13" s="1"/>
  <c r="H269" i="13"/>
  <c r="I269" i="13" s="1"/>
  <c r="H257" i="13"/>
  <c r="I257" i="13" s="1"/>
  <c r="H245" i="13"/>
  <c r="I245" i="13" s="1"/>
  <c r="H292" i="13"/>
  <c r="I292" i="13" s="1"/>
  <c r="H268" i="13"/>
  <c r="I268" i="13" s="1"/>
  <c r="H244" i="13"/>
  <c r="I244" i="13" s="1"/>
  <c r="H255" i="13"/>
  <c r="I255" i="13" s="1"/>
  <c r="H254" i="13"/>
  <c r="I254" i="13" s="1"/>
  <c r="H241" i="13"/>
  <c r="I241" i="13" s="1"/>
  <c r="H229" i="13"/>
  <c r="I229" i="13" s="1"/>
  <c r="H217" i="13"/>
  <c r="I217" i="13" s="1"/>
  <c r="H205" i="13"/>
  <c r="I205" i="13" s="1"/>
  <c r="H193" i="13"/>
  <c r="I193" i="13" s="1"/>
  <c r="H240" i="13"/>
  <c r="I240" i="13" s="1"/>
  <c r="H228" i="13"/>
  <c r="I228" i="13" s="1"/>
  <c r="H216" i="13"/>
  <c r="I216" i="13" s="1"/>
  <c r="H204" i="13"/>
  <c r="I204" i="13" s="1"/>
  <c r="H192" i="13"/>
  <c r="I192" i="13" s="1"/>
  <c r="H183" i="13"/>
  <c r="I183" i="13" s="1"/>
  <c r="H206" i="13"/>
  <c r="I206" i="13" s="1"/>
  <c r="H239" i="13"/>
  <c r="I239" i="13" s="1"/>
  <c r="H227" i="13"/>
  <c r="I227" i="13" s="1"/>
  <c r="H215" i="13"/>
  <c r="I215" i="13" s="1"/>
  <c r="H203" i="13"/>
  <c r="I203" i="13" s="1"/>
  <c r="H191" i="13"/>
  <c r="I191" i="13" s="1"/>
  <c r="H197" i="13"/>
  <c r="I197" i="13" s="1"/>
  <c r="H196" i="13"/>
  <c r="I196" i="13" s="1"/>
  <c r="H195" i="13"/>
  <c r="I195" i="13" s="1"/>
  <c r="H218" i="13"/>
  <c r="I218" i="13" s="1"/>
  <c r="H238" i="13"/>
  <c r="I238" i="13" s="1"/>
  <c r="H226" i="13"/>
  <c r="I226" i="13" s="1"/>
  <c r="H214" i="13"/>
  <c r="I214" i="13" s="1"/>
  <c r="H202" i="13"/>
  <c r="I202" i="13" s="1"/>
  <c r="H190" i="13"/>
  <c r="I190" i="13" s="1"/>
  <c r="H231" i="13"/>
  <c r="I231" i="13" s="1"/>
  <c r="H182" i="13"/>
  <c r="I182" i="13" s="1"/>
  <c r="H237" i="13"/>
  <c r="I237" i="13" s="1"/>
  <c r="H225" i="13"/>
  <c r="I225" i="13" s="1"/>
  <c r="H213" i="13"/>
  <c r="I213" i="13" s="1"/>
  <c r="H201" i="13"/>
  <c r="I201" i="13" s="1"/>
  <c r="H189" i="13"/>
  <c r="I189" i="13" s="1"/>
  <c r="H219" i="13"/>
  <c r="I219" i="13" s="1"/>
  <c r="H236" i="13"/>
  <c r="I236" i="13" s="1"/>
  <c r="H224" i="13"/>
  <c r="I224" i="13" s="1"/>
  <c r="H212" i="13"/>
  <c r="I212" i="13" s="1"/>
  <c r="H200" i="13"/>
  <c r="I200" i="13" s="1"/>
  <c r="H188" i="13"/>
  <c r="I188" i="13" s="1"/>
  <c r="H209" i="13"/>
  <c r="I209" i="13" s="1"/>
  <c r="H232" i="13"/>
  <c r="I232" i="13" s="1"/>
  <c r="H184" i="13"/>
  <c r="I184" i="13" s="1"/>
  <c r="H207" i="13"/>
  <c r="I207" i="13" s="1"/>
  <c r="H235" i="13"/>
  <c r="I235" i="13" s="1"/>
  <c r="H223" i="13"/>
  <c r="I223" i="13" s="1"/>
  <c r="H211" i="13"/>
  <c r="I211" i="13" s="1"/>
  <c r="H199" i="13"/>
  <c r="I199" i="13" s="1"/>
  <c r="H187" i="13"/>
  <c r="I187" i="13" s="1"/>
  <c r="H221" i="13"/>
  <c r="I221" i="13" s="1"/>
  <c r="H185" i="13"/>
  <c r="I185" i="13" s="1"/>
  <c r="H208" i="13"/>
  <c r="I208" i="13" s="1"/>
  <c r="H194" i="13"/>
  <c r="I194" i="13" s="1"/>
  <c r="H234" i="13"/>
  <c r="I234" i="13" s="1"/>
  <c r="H222" i="13"/>
  <c r="I222" i="13" s="1"/>
  <c r="H210" i="13"/>
  <c r="I210" i="13" s="1"/>
  <c r="H198" i="13"/>
  <c r="I198" i="13" s="1"/>
  <c r="H186" i="13"/>
  <c r="I186" i="13" s="1"/>
  <c r="H233" i="13"/>
  <c r="I233" i="13" s="1"/>
  <c r="H220" i="13"/>
  <c r="I220" i="13" s="1"/>
  <c r="H230" i="13"/>
  <c r="I230" i="13" s="1"/>
  <c r="E5" i="18"/>
  <c r="J6" i="18" l="1"/>
  <c r="J3" i="18"/>
  <c r="I6" i="16"/>
  <c r="I2" i="18"/>
  <c r="I4" i="16"/>
  <c r="I2" i="16"/>
  <c r="I3" i="16"/>
  <c r="J5" i="18"/>
  <c r="I5" i="16"/>
  <c r="E2" i="16"/>
  <c r="E4" i="16"/>
  <c r="E6" i="16"/>
  <c r="J6" i="16" s="1"/>
  <c r="E3" i="16"/>
  <c r="E5" i="16"/>
  <c r="E2" i="18"/>
  <c r="J4" i="18"/>
  <c r="J9" i="1"/>
  <c r="F14" i="1"/>
  <c r="M14" i="1" s="1"/>
  <c r="E14" i="1"/>
  <c r="L14" i="1" s="1"/>
  <c r="D14" i="1"/>
  <c r="K14" i="1" s="1"/>
  <c r="C14" i="1"/>
  <c r="J14" i="1" s="1"/>
  <c r="M9" i="1"/>
  <c r="L9" i="1"/>
  <c r="K9" i="1"/>
  <c r="J4" i="16" l="1"/>
  <c r="J3" i="16"/>
  <c r="I8" i="1"/>
  <c r="I14" i="1"/>
  <c r="J2" i="16"/>
  <c r="J5" i="16"/>
  <c r="J2" i="18"/>
  <c r="K4" i="12"/>
  <c r="R4" i="12" s="1"/>
  <c r="K5" i="12"/>
  <c r="R5" i="12" s="1"/>
  <c r="K6" i="12"/>
  <c r="R6" i="12" s="1"/>
  <c r="K3" i="12"/>
  <c r="R3" i="12" s="1"/>
  <c r="K2" i="12"/>
  <c r="R2" i="12" s="1"/>
  <c r="F4" i="12"/>
  <c r="F2" i="12"/>
  <c r="F6" i="12"/>
  <c r="D8" i="1"/>
  <c r="K8" i="1" s="1"/>
  <c r="F5" i="12"/>
  <c r="C8" i="1"/>
  <c r="J8" i="1" s="1"/>
  <c r="F3" i="12"/>
  <c r="E8" i="1"/>
  <c r="L8" i="1" s="1"/>
  <c r="F8" i="1"/>
  <c r="M8" i="1" s="1"/>
  <c r="S6" i="12" l="1"/>
  <c r="S3" i="12"/>
  <c r="P3" i="12"/>
  <c r="E4" i="12"/>
  <c r="E2" i="12"/>
  <c r="E3" i="12"/>
  <c r="S5" i="12"/>
  <c r="P5" i="12"/>
  <c r="E6" i="12"/>
  <c r="S2" i="12"/>
  <c r="P2" i="12"/>
  <c r="E5" i="12"/>
  <c r="P6" i="12"/>
  <c r="S4" i="12"/>
  <c r="P4" i="12"/>
  <c r="T6" i="12" l="1"/>
  <c r="T5" i="12"/>
  <c r="T4" i="12"/>
  <c r="T2" i="12"/>
  <c r="T3" i="12"/>
  <c r="H4" i="14" l="1"/>
  <c r="J4" i="14" s="1"/>
  <c r="H3" i="14"/>
  <c r="J3" i="14" s="1"/>
  <c r="D19" i="10"/>
  <c r="H5" i="14" s="1"/>
  <c r="J5" i="14" s="1"/>
  <c r="F2" i="14" l="1"/>
  <c r="I2" i="14" s="1"/>
  <c r="J2" i="14" s="1"/>
  <c r="D7" i="10"/>
  <c r="H2" i="14" s="1"/>
</calcChain>
</file>

<file path=xl/sharedStrings.xml><?xml version="1.0" encoding="utf-8"?>
<sst xmlns="http://schemas.openxmlformats.org/spreadsheetml/2006/main" count="830" uniqueCount="630">
  <si>
    <t>Ramo</t>
  </si>
  <si>
    <t>_02_Oficina_Presidencia_República</t>
  </si>
  <si>
    <t>Institución</t>
  </si>
  <si>
    <t>Oficina de la Presidencia de la República</t>
  </si>
  <si>
    <t>I. Clasificación económica</t>
  </si>
  <si>
    <t>Concepto</t>
  </si>
  <si>
    <t>Gasto ejercido</t>
  </si>
  <si>
    <r>
      <t>Variación porcentual real del último año reportado respecto de los años anteriores</t>
    </r>
    <r>
      <rPr>
        <b/>
        <vertAlign val="superscript"/>
        <sz val="10"/>
        <color theme="0"/>
        <rFont val="Montserrat"/>
      </rPr>
      <t>2/</t>
    </r>
  </si>
  <si>
    <r>
      <t>Pesos corrientes</t>
    </r>
    <r>
      <rPr>
        <b/>
        <vertAlign val="superscript"/>
        <sz val="10"/>
        <color theme="0"/>
        <rFont val="Montserrat"/>
      </rPr>
      <t>1/</t>
    </r>
  </si>
  <si>
    <r>
      <t>2018</t>
    </r>
    <r>
      <rPr>
        <b/>
        <vertAlign val="superscript"/>
        <sz val="10"/>
        <color theme="0"/>
        <rFont val="Montserrat"/>
      </rPr>
      <t>4/</t>
    </r>
  </si>
  <si>
    <r>
      <t>Administración vigente</t>
    </r>
    <r>
      <rPr>
        <b/>
        <vertAlign val="superscript"/>
        <sz val="10"/>
        <color theme="0"/>
        <rFont val="Montserrat"/>
      </rPr>
      <t>3/</t>
    </r>
  </si>
  <si>
    <t>2023 vs 2018</t>
  </si>
  <si>
    <r>
      <t>vs años anteriores de la administración vigente</t>
    </r>
    <r>
      <rPr>
        <b/>
        <vertAlign val="superscript"/>
        <sz val="10"/>
        <color theme="0"/>
        <rFont val="Montserrat"/>
      </rPr>
      <t>3/</t>
    </r>
  </si>
  <si>
    <t>2019</t>
  </si>
  <si>
    <t>2020</t>
  </si>
  <si>
    <t>2021</t>
  </si>
  <si>
    <t>2022</t>
  </si>
  <si>
    <t>2023</t>
  </si>
  <si>
    <t>2024</t>
  </si>
  <si>
    <t>2023 vs 2019</t>
  </si>
  <si>
    <t>2023 vs 2020</t>
  </si>
  <si>
    <t>2023 vs 2021</t>
  </si>
  <si>
    <t>2023 vs 2022</t>
  </si>
  <si>
    <t>Total</t>
  </si>
  <si>
    <t>Gasto corriente</t>
  </si>
  <si>
    <t>Servicios personales</t>
  </si>
  <si>
    <t>Gastos de operación</t>
  </si>
  <si>
    <t>Subsidios</t>
  </si>
  <si>
    <t>Otros gastos corrientes</t>
  </si>
  <si>
    <t>Gasto de inversión</t>
  </si>
  <si>
    <t>Inversión física</t>
  </si>
  <si>
    <t>Otros gastos de inversión</t>
  </si>
  <si>
    <r>
      <rPr>
        <vertAlign val="superscript"/>
        <sz val="8"/>
        <color rgb="FF000000"/>
        <rFont val="Montserrat"/>
      </rPr>
      <t xml:space="preserve">1/ </t>
    </r>
    <r>
      <rPr>
        <sz val="8"/>
        <color rgb="FF000000"/>
        <rFont val="Montserrat"/>
      </rPr>
      <t>Las cifras en el archivo de Excel se deben expresar en pesos.</t>
    </r>
  </si>
  <si>
    <r>
      <rPr>
        <vertAlign val="superscript"/>
        <sz val="8"/>
        <color rgb="FF000000"/>
        <rFont val="Montserrat"/>
      </rPr>
      <t xml:space="preserve">2/ </t>
    </r>
    <r>
      <rPr>
        <sz val="8"/>
        <color rgb="FF000000"/>
        <rFont val="Montserrat"/>
      </rPr>
      <t>Corresponde a la variación porcentual real existente entre el gasto ejercido en el año reportado y el gasto ejercido en cada uno de los años anteriores al mismo, considerando el deflactor del Producto Interno Bruto.</t>
    </r>
  </si>
  <si>
    <r>
      <rPr>
        <vertAlign val="superscript"/>
        <sz val="8"/>
        <color rgb="FF000000"/>
        <rFont val="Montserrat"/>
      </rPr>
      <t>3/</t>
    </r>
    <r>
      <rPr>
        <sz val="8"/>
        <color rgb="FF000000"/>
        <rFont val="Montserrat"/>
      </rPr>
      <t xml:space="preserve"> Los valores absolutos y las variaciones se reportarán conforme dichos años transcurran durante la administración.</t>
    </r>
  </si>
  <si>
    <r>
      <rPr>
        <vertAlign val="superscript"/>
        <sz val="8"/>
        <color rgb="FF000000"/>
        <rFont val="Montserrat"/>
      </rPr>
      <t>4/</t>
    </r>
    <r>
      <rPr>
        <sz val="8"/>
        <color rgb="FF000000"/>
        <rFont val="Montserrat"/>
      </rPr>
      <t xml:space="preserve"> Último año administración previa.</t>
    </r>
  </si>
  <si>
    <r>
      <rPr>
        <b/>
        <sz val="8"/>
        <color rgb="FF000000"/>
        <rFont val="Montserrat"/>
      </rPr>
      <t>Notas</t>
    </r>
    <r>
      <rPr>
        <sz val="8"/>
        <color rgb="FF000000"/>
        <rFont val="Montserrat"/>
      </rPr>
      <t>:</t>
    </r>
  </si>
  <si>
    <t>- En caso de no reportar monto ejercido se debe anotar 0 para que se ejecute la suma y el cálculo de las variaciones correctamente.</t>
  </si>
  <si>
    <t xml:space="preserve"> </t>
  </si>
  <si>
    <t>II. Concepto de gasto</t>
  </si>
  <si>
    <t>Partida específica de gasto</t>
  </si>
  <si>
    <r>
      <t>Justificación de situaciones contingentes</t>
    </r>
    <r>
      <rPr>
        <b/>
        <vertAlign val="superscript"/>
        <sz val="10"/>
        <color theme="0"/>
        <rFont val="Montserrat"/>
      </rPr>
      <t>5/</t>
    </r>
  </si>
  <si>
    <t>14403 - Cuotas para el seguro de gastos médicos del personal civil</t>
  </si>
  <si>
    <t>14404 - Cuotas para el seguro de separación individualizado</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</si>
  <si>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</si>
  <si>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</si>
  <si>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</si>
  <si>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</si>
  <si>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</si>
  <si>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</si>
  <si>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</si>
  <si>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</si>
  <si>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</si>
  <si>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</si>
  <si>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</si>
  <si>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</si>
  <si>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</si>
  <si>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</si>
  <si>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</si>
  <si>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</si>
  <si>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</si>
  <si>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</si>
  <si>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</si>
  <si>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</si>
  <si>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</si>
  <si>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</si>
  <si>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</si>
  <si>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</si>
  <si>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</si>
  <si>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</si>
  <si>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</si>
  <si>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</si>
  <si>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</si>
  <si>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</si>
  <si>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</si>
  <si>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</si>
  <si>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</si>
  <si>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</si>
  <si>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</si>
  <si>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</si>
  <si>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</si>
  <si>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</si>
  <si>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</si>
  <si>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</si>
  <si>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</si>
  <si>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</si>
  <si>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</si>
  <si>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36101 - Difusión de mensajes sobre programas y actividades gubernamentales</t>
  </si>
  <si>
    <t>36201 - Difusión de mensajes comerciales para promover la venta de productos o servicios</t>
  </si>
  <si>
    <t>36901 - Servicios relacionados con monitoreo de información en medios masivos</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</si>
  <si>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</si>
  <si>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</si>
  <si>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</si>
  <si>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37802 - Servicios integrales en el extranjero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</si>
  <si>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</si>
  <si>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</si>
  <si>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</si>
  <si>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</si>
  <si>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</si>
  <si>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</si>
  <si>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</si>
  <si>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</si>
  <si>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5/ En esta columna, los entes públicos obligados deben señalar, de acuerdo con lo dispuesto en el capítulo II, numeral cuarto, apartado I. Ejercicio del gasto público, último párrafo, del  Manual, las explicaciones correspondientes derivadas de situaciones supervenientes o contingentes,</t>
  </si>
  <si>
    <t>que presenten variaciones mayores al 10 por ciento real en cada una de las partidas de gasto reguladas por la Ley en el ejercicio fiscal que se reporta en relación con el gasto ejercido en el año inmediato anterior.</t>
  </si>
  <si>
    <t>III. Plazas de la estructura organizacional</t>
  </si>
  <si>
    <t xml:space="preserve">Estructura organizacional
</t>
  </si>
  <si>
    <r>
      <t>Variación absoluta del año reportado respecto de los años anteriores</t>
    </r>
    <r>
      <rPr>
        <b/>
        <vertAlign val="superscript"/>
        <sz val="10"/>
        <color theme="0"/>
        <rFont val="Montserrat"/>
      </rPr>
      <t>2/</t>
    </r>
  </si>
  <si>
    <r>
      <t>(número de plazas)</t>
    </r>
    <r>
      <rPr>
        <b/>
        <vertAlign val="superscript"/>
        <sz val="10"/>
        <color theme="0"/>
        <rFont val="Montserrat"/>
      </rPr>
      <t>1/</t>
    </r>
  </si>
  <si>
    <t>Mando y enlace</t>
  </si>
  <si>
    <t>Categorías</t>
  </si>
  <si>
    <t>Operativo</t>
  </si>
  <si>
    <t>1/ El número de plazas debe reportarse en valores enteros por tratarse de unidades cerradas.</t>
  </si>
  <si>
    <r>
      <rPr>
        <vertAlign val="superscript"/>
        <sz val="8"/>
        <color rgb="FF000000"/>
        <rFont val="Montserrat"/>
      </rPr>
      <t xml:space="preserve">2/ </t>
    </r>
    <r>
      <rPr>
        <sz val="8"/>
        <color rgb="FF000000"/>
        <rFont val="Montserrat"/>
      </rPr>
      <t>La variación absoluta corresponde a la diferencia en el año reportado respecto de los años anteriores de la administración.</t>
    </r>
  </si>
  <si>
    <r>
      <rPr>
        <vertAlign val="superscript"/>
        <sz val="8"/>
        <color rgb="FF000000"/>
        <rFont val="Montserrat"/>
      </rPr>
      <t>3/</t>
    </r>
    <r>
      <rPr>
        <sz val="8"/>
        <color rgb="FF000000"/>
        <rFont val="Montserrat"/>
      </rPr>
      <t xml:space="preserve"> Los valores enteros y las variaciones se reportarán conforme dichos años transcurran durante la administración.</t>
    </r>
  </si>
  <si>
    <t>- En caso de no reportar número de plazas se debe anotar 0 para que se ejecuten los cálculos correctamente.</t>
  </si>
  <si>
    <t>III. Costo de la estructura organizacional</t>
  </si>
  <si>
    <t>Tabulador salarial</t>
  </si>
  <si>
    <r>
      <rPr>
        <vertAlign val="superscript"/>
        <sz val="8"/>
        <color rgb="FF000000"/>
        <rFont val="Montserrat"/>
      </rPr>
      <t xml:space="preserve">2/ </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</si>
  <si>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t>IV. Contrataciones</t>
  </si>
  <si>
    <t>Método</t>
  </si>
  <si>
    <t>Año anterior (2022)</t>
  </si>
  <si>
    <t>Año reportado (2023)</t>
  </si>
  <si>
    <t>Modificaciones a contratos</t>
  </si>
  <si>
    <t>Variación</t>
  </si>
  <si>
    <r>
      <t>Monto</t>
    </r>
    <r>
      <rPr>
        <b/>
        <vertAlign val="superscript"/>
        <sz val="10"/>
        <color theme="0"/>
        <rFont val="Montserrat"/>
      </rPr>
      <t xml:space="preserve">1/
</t>
    </r>
    <r>
      <rPr>
        <sz val="10"/>
        <color theme="0"/>
        <rFont val="Montserrat"/>
      </rPr>
      <t>Pesos corrientes</t>
    </r>
  </si>
  <si>
    <t>% Participación monto (a)</t>
  </si>
  <si>
    <t>Número de unidades compradoras</t>
  </si>
  <si>
    <r>
      <t xml:space="preserve">Monto
</t>
    </r>
    <r>
      <rPr>
        <sz val="10"/>
        <color theme="0"/>
        <rFont val="Montserrat"/>
      </rPr>
      <t>Pesos corrientes</t>
    </r>
  </si>
  <si>
    <t>% Participación monto (b)</t>
  </si>
  <si>
    <t>Total de contratos</t>
  </si>
  <si>
    <t>Número de contratos modificados</t>
  </si>
  <si>
    <t>Número de contratos que modificaron plazo</t>
  </si>
  <si>
    <t>Número de contratos que modificaron monto</t>
  </si>
  <si>
    <t>Número de contratos que modificaron otro</t>
  </si>
  <si>
    <r>
      <t>Variación porcentual real del monto</t>
    </r>
    <r>
      <rPr>
        <b/>
        <vertAlign val="superscript"/>
        <sz val="10"/>
        <color theme="0"/>
        <rFont val="Montserrat"/>
      </rPr>
      <t>2/</t>
    </r>
  </si>
  <si>
    <t>% Participación monto
(b-a)</t>
  </si>
  <si>
    <t>Licitación pública</t>
  </si>
  <si>
    <t>Invitación a cuando menos tres personas</t>
  </si>
  <si>
    <t>Adjudicación directa</t>
  </si>
  <si>
    <r>
      <rPr>
        <vertAlign val="superscript"/>
        <sz val="8"/>
        <color rgb="FF000000"/>
        <rFont val="Montserrat"/>
      </rPr>
      <t xml:space="preserve">2/ </t>
    </r>
    <r>
      <rPr>
        <sz val="8"/>
        <color rgb="FF000000"/>
        <rFont val="Montserrat"/>
      </rPr>
      <t>Corresponde a la variación porcentual real existente entre el gasto ejercido en el año reportado y el del año anterior, considerando el deflactor del Producto Interno Bruto.</t>
    </r>
  </si>
  <si>
    <t>- En caso de no reportar cantidades o montos se debe anotar 0 para que se ejecuten los cálculos correctamente.</t>
  </si>
  <si>
    <t>V. Comisiones y viáticos</t>
  </si>
  <si>
    <t>Año de administración*</t>
  </si>
  <si>
    <r>
      <t>Nacional</t>
    </r>
    <r>
      <rPr>
        <b/>
        <vertAlign val="superscript"/>
        <sz val="10"/>
        <color theme="0"/>
        <rFont val="Montserrat"/>
      </rPr>
      <t>1/</t>
    </r>
  </si>
  <si>
    <r>
      <t>Internacional</t>
    </r>
    <r>
      <rPr>
        <b/>
        <vertAlign val="superscript"/>
        <sz val="10"/>
        <color theme="0"/>
        <rFont val="Montserrat"/>
      </rPr>
      <t>3/</t>
    </r>
  </si>
  <si>
    <r>
      <t>% variación real del año reportado (t)  respecto de cada uno de los años anteriores</t>
    </r>
    <r>
      <rPr>
        <b/>
        <vertAlign val="superscript"/>
        <sz val="9"/>
        <color theme="0"/>
        <rFont val="Montserrat"/>
      </rPr>
      <t>4/</t>
    </r>
  </si>
  <si>
    <t>Número de comisiones</t>
  </si>
  <si>
    <t>Personas</t>
  </si>
  <si>
    <r>
      <t xml:space="preserve">Gasto ejercido
</t>
    </r>
    <r>
      <rPr>
        <sz val="10"/>
        <color theme="0"/>
        <rFont val="Montserrat"/>
      </rPr>
      <t>Pesos corrientes</t>
    </r>
    <r>
      <rPr>
        <vertAlign val="superscript"/>
        <sz val="10"/>
        <color theme="0"/>
        <rFont val="Montserrat"/>
      </rPr>
      <t>2/</t>
    </r>
  </si>
  <si>
    <r>
      <t xml:space="preserve">Gasto ejercido
</t>
    </r>
    <r>
      <rPr>
        <sz val="10"/>
        <color theme="0"/>
        <rFont val="Montserrat"/>
      </rPr>
      <t>Pesos corrientes</t>
    </r>
  </si>
  <si>
    <t>Último año administración previa 2018</t>
  </si>
  <si>
    <t>Primer año administración vigente 2019</t>
  </si>
  <si>
    <t>Segundo año 2020</t>
  </si>
  <si>
    <t>Tercer año 2021</t>
  </si>
  <si>
    <t>Cuarto año 2022</t>
  </si>
  <si>
    <t>Quinto año 2023</t>
  </si>
  <si>
    <t>Último año administración vigente 2024</t>
  </si>
  <si>
    <r>
      <rPr>
        <vertAlign val="superscript"/>
        <sz val="8"/>
        <color rgb="FF000000"/>
        <rFont val="Montserrat"/>
      </rPr>
      <t>1/</t>
    </r>
    <r>
      <rPr>
        <sz val="8"/>
        <color rgb="FF000000"/>
        <rFont val="Montserrat"/>
      </rPr>
      <t xml:space="preserve"> Reportar el total del gasto ejercido en la partida específica del gasto 37504 Viáticos Nacionales para servidores públicos en el desempeño de funciones oficiales.</t>
    </r>
  </si>
  <si>
    <r>
      <rPr>
        <vertAlign val="superscript"/>
        <sz val="8"/>
        <color rgb="FF000000"/>
        <rFont val="Montserrat"/>
      </rPr>
      <t>2/</t>
    </r>
    <r>
      <rPr>
        <sz val="8"/>
        <color rgb="FF000000"/>
        <rFont val="Montserrat"/>
      </rPr>
      <t xml:space="preserve"> Las cifras en el archivo de Excel se deben expresar en pesos.</t>
    </r>
  </si>
  <si>
    <r>
      <rPr>
        <vertAlign val="superscript"/>
        <sz val="8"/>
        <color rgb="FF000000"/>
        <rFont val="Montserrat"/>
      </rPr>
      <t>3/</t>
    </r>
    <r>
      <rPr>
        <sz val="8"/>
        <color rgb="FF000000"/>
        <rFont val="Montserrat"/>
      </rPr>
      <t xml:space="preserve"> Reportar el total del gasto ejercido en la partida específica del gasto 37602 Viáticos en el extranjero para servidores públicos en el desempeño de comisiones y funciones oficiales.</t>
    </r>
  </si>
  <si>
    <r>
      <rPr>
        <vertAlign val="superscript"/>
        <sz val="8"/>
        <color rgb="FF000000"/>
        <rFont val="Montserrat"/>
      </rPr>
      <t>4/</t>
    </r>
    <r>
      <rPr>
        <sz val="8"/>
        <color rgb="FF000000"/>
        <rFont val="Montserrat"/>
      </rPr>
      <t xml:space="preserve"> Corresponde a la variación porcentual real existente entre el gasto ejercido en el año reportado y el gasto ejercido en cada uno de los años anteriores al mismo, considerando el deflactor del Producto Interno Bruto.</t>
    </r>
  </si>
  <si>
    <t>Notas:</t>
  </si>
  <si>
    <t>- Los valores absolutos y las variaciones se reportarán conforme dichos años transcurran durante la administración.</t>
  </si>
  <si>
    <t>VI. Indicadores de eficiencia, seguimiento y desempeño</t>
  </si>
  <si>
    <t>Indicador</t>
  </si>
  <si>
    <t>Variables</t>
  </si>
  <si>
    <t>Nombre de la variable</t>
  </si>
  <si>
    <r>
      <t xml:space="preserve">Valor
</t>
    </r>
    <r>
      <rPr>
        <sz val="10"/>
        <color theme="0"/>
        <rFont val="Montserrat"/>
      </rPr>
      <t>Pesos corrientes</t>
    </r>
  </si>
  <si>
    <t>Deflactor 2023 respecto del año base:</t>
  </si>
  <si>
    <t>1. Variación del gasto corriente</t>
  </si>
  <si>
    <t xml:space="preserve">Suma del gasto corriente del ejercicio que reporta el ente público obligado. </t>
  </si>
  <si>
    <t>GC</t>
  </si>
  <si>
    <t>* Para el cálculo de la variación porcentual real se utiliza el valor del deflactor del PIB, publicado por la SHCP en el apartado “Guías para la carga de información al Sistema de Integración de la Cuenta Pública”, sección “Deflactor”</t>
  </si>
  <si>
    <t xml:space="preserve">Suma del gasto corriente del año base que reporta el ente público obligado. </t>
  </si>
  <si>
    <t>GCR</t>
  </si>
  <si>
    <t>Resultado</t>
  </si>
  <si>
    <t>Nota: los montos deben guardar congruencia con lo reportado en el formato de "Información presupuestal por clasificación económica del Ente Público" del presente Anexo.</t>
  </si>
  <si>
    <t>2. Variación del gasto en arrendamientos de edificios y locales</t>
  </si>
  <si>
    <t>Gasto en arrendamientos de edificios y locales del ejercicio que reporta el ente público obligado.</t>
  </si>
  <si>
    <t>GAEL</t>
  </si>
  <si>
    <t>Gasto en  arrendamientos de edificios y locales del año base que reporta el ente público obligado.</t>
  </si>
  <si>
    <t>GAELR</t>
  </si>
  <si>
    <t>Nota: los montos deben guardar congruencia con lo reportado en la partida 32201 en el formato de "Información por concepto de gasto del Ente Público" del presente Anexo.</t>
  </si>
  <si>
    <t>3. Variación del gasto en viáticos nacionales</t>
  </si>
  <si>
    <t xml:space="preserve">Gasto en viáticos nacionales de los servidores públicos en el desempeño de sus funciones del ejercicio que reporta el ente público obligado. </t>
  </si>
  <si>
    <t>GVN</t>
  </si>
  <si>
    <t xml:space="preserve">Gasto en viáticos nacionales de los servidores públicos en el desempeño de sus funciones del año base que reporta el ente público obligado. </t>
  </si>
  <si>
    <t>GVNR</t>
  </si>
  <si>
    <t xml:space="preserve">Resultado </t>
  </si>
  <si>
    <t>Nota: los montos deben guardar congruencia con lo reportado en el formato de "Comisiones y Viáticos" del presente Anexo.</t>
  </si>
  <si>
    <t>4. Variación del gasto en viáticos internacionales</t>
  </si>
  <si>
    <t>Gasto en viáticos internacionales de los  servidores públicos en el desempeño de comisiones y funciones oficiales en el extranjero del ejercicio que reporta el ente público obligado.</t>
  </si>
  <si>
    <t>GVI</t>
  </si>
  <si>
    <t>Gasto en viáticos internacionales de los  servidores públicos en el desempeño de comisiones y funciones oficiales en el extranjero del año base que reporta el ente público obligado.</t>
  </si>
  <si>
    <t>GVIR</t>
  </si>
  <si>
    <t>Nota: los montos deben guardar congruencia con lo reportado en el formato de "Comisiones y viáticos" del presente Anexo.</t>
  </si>
  <si>
    <t>5. Porcentaje del gasto en contrataciones públicas realizadas mediante licitación pública</t>
  </si>
  <si>
    <t>Gasto en contrataciones públicas realizadas mediante licitación pública del ejercicio que se reporta por el ente público obligado.</t>
  </si>
  <si>
    <t>GCLP</t>
  </si>
  <si>
    <t>Gasto en contrataciones públicas del ejercicio que se reporta por el ente público obligado.</t>
  </si>
  <si>
    <t>GCP</t>
  </si>
  <si>
    <t>6. Porcentaje del gasto en contrataciones públicas realizadas mediante adjudicación directa</t>
  </si>
  <si>
    <t xml:space="preserve">Gasto en contrataciones públicas realizadas mediante adjudicación directa del ejercicio que se reporta por el ente público obligado. </t>
  </si>
  <si>
    <t>GCAD</t>
  </si>
  <si>
    <t>7. Porcentaje del gasto en contrataciones públicas realizadas mediante invitación a cuando menos tres personas</t>
  </si>
  <si>
    <t xml:space="preserve">Gasto en contrataciones públicas realizadas mediante invitación a cuando menos tres personas del ejercicio que se reporta por el ente público obligado. </t>
  </si>
  <si>
    <t>GCICMTP</t>
  </si>
  <si>
    <t xml:space="preserve">Gasto en contrataciones públicas del ejercicio que se reporta por el ente público obligado. </t>
  </si>
  <si>
    <t>Valor</t>
  </si>
  <si>
    <r>
      <t>8. Desempeño de la entrega de productos de los Programas presupuestarios en los que participa el Ente Público</t>
    </r>
    <r>
      <rPr>
        <b/>
        <vertAlign val="superscript"/>
        <sz val="10"/>
        <color theme="1"/>
        <rFont val="Montserrat"/>
      </rPr>
      <t>1</t>
    </r>
  </si>
  <si>
    <t>Suma del promedio del grado de cumplimiento de los indicadores de nivel componente por Programa presupuestario que cuenten con Matriz de Indicadores para Resultados y de los indicadores que den cuenta de la entrega de un producto en los programas con Ficha de Indicadores del Desempeño.</t>
  </si>
  <si>
    <t>Número total de programas.</t>
  </si>
  <si>
    <t>N</t>
  </si>
  <si>
    <t>1. La unidad de medida correspondera dependiendo de la variable.</t>
  </si>
  <si>
    <t>Producto interno bruto, 2017-2023</t>
  </si>
  <si>
    <t>Año</t>
  </si>
  <si>
    <t>Nominal
Millones de pesos a precios corrientes</t>
  </si>
  <si>
    <t>Real
Millones de pesos a precios de 2018</t>
  </si>
  <si>
    <t>Índice de precios implícitos</t>
  </si>
  <si>
    <t>Deflactor</t>
  </si>
  <si>
    <t>Tasas de crecimiento</t>
  </si>
  <si>
    <t>Deflactor anual</t>
  </si>
  <si>
    <t>Nominal</t>
  </si>
  <si>
    <t>Real</t>
  </si>
  <si>
    <t xml:space="preserve">Sistema de Cuentas Nacionales de México. Producto Interno Bruto Trimestral. Año Base 2018. </t>
  </si>
  <si>
    <t>02.-Oficina de la Presidencia de la República</t>
  </si>
  <si>
    <t>04.-Gobernación</t>
  </si>
  <si>
    <t>05.-Relaciones Exteriores</t>
  </si>
  <si>
    <t>06.-Hacienda y Crédito Público</t>
  </si>
  <si>
    <t>08.-Agricultura y Desarrollo Rural</t>
  </si>
  <si>
    <t>09.-Infraestructura, Comunicaciones y Transportes</t>
  </si>
  <si>
    <t>10.-Economía</t>
  </si>
  <si>
    <t>11.-Educación Pública</t>
  </si>
  <si>
    <t>12.-Salud</t>
  </si>
  <si>
    <t>13.-Marina</t>
  </si>
  <si>
    <t>14.-Trabajo y Previsión Social</t>
  </si>
  <si>
    <t>15.-Desarrollo Agrario, Territorial y Urbano</t>
  </si>
  <si>
    <t>16.-Medio Ambiente y Recursos Naturales</t>
  </si>
  <si>
    <t>18.-Energía</t>
  </si>
  <si>
    <t>20.-Bienestar</t>
  </si>
  <si>
    <t>21.-Turismo</t>
  </si>
  <si>
    <t>25.-Previsiones y Aportaciones para los Sistemas de Educación Básica, Normal, Tecnológica y de Adultos</t>
  </si>
  <si>
    <t>27.-Función Pública</t>
  </si>
  <si>
    <t>31.-Tribunales Agrarios</t>
  </si>
  <si>
    <t>36.-Seguridad y Protección Ciudadana</t>
  </si>
  <si>
    <t>37.-Consejería Jurídica del Ejecutivo Federal</t>
  </si>
  <si>
    <t>38.-Consejo Nacional de Humanidades Ciencias y Tecnologías</t>
  </si>
  <si>
    <t>45.-Comisión Reguladora de Energía</t>
  </si>
  <si>
    <t>46.-Comisión Nacional de Hidrocarburos</t>
  </si>
  <si>
    <t>47.-Entidades no Sectorizadas</t>
  </si>
  <si>
    <t>48.-Cultura</t>
  </si>
  <si>
    <t>50.-Instituto Mexicano del Seguro Social</t>
  </si>
  <si>
    <t>51.-Instituto de Seguridad y Servicios Sociales de los Trabajadores del Estado</t>
  </si>
  <si>
    <t>52.-Petróleos Mexicanos</t>
  </si>
  <si>
    <t>53.-Comisión Federal de Electricidad</t>
  </si>
  <si>
    <t>Centro de Producción de Programas Informativos y Especiales</t>
  </si>
  <si>
    <t>Agencia Mexicana de Cooperación Internacional para el Desarrollo</t>
  </si>
  <si>
    <t>Agencia Nacional de Aduanas de México</t>
  </si>
  <si>
    <t>Colegio de Postgraduados</t>
  </si>
  <si>
    <t>Aeropuertos y Servicios Auxiliares</t>
  </si>
  <si>
    <t>Centro Nacional de Metrología</t>
  </si>
  <si>
    <t>Centro de Enseñanza Técnica Industrial</t>
  </si>
  <si>
    <t>Administración del Patrimonio de la Beneficencia Pública</t>
  </si>
  <si>
    <t>Administración del Sistema Portuario Nacional Acapulco, S.A. de C.V.</t>
  </si>
  <si>
    <t>Centro Federal de Conciliación y Registro Laboral</t>
  </si>
  <si>
    <t>Comisión Nacional de Vivienda</t>
  </si>
  <si>
    <t>Agencia Nacional de Seguridad Industrial y de Protección al Medio Ambiente del Sector Hidrocarburos</t>
  </si>
  <si>
    <t>Centro Nacional de Control de Energía</t>
  </si>
  <si>
    <t>Consejo Nacional de Evaluación de la Política de Desarrollo Social</t>
  </si>
  <si>
    <t>FONATUR Constructora, S.A. de C.V.</t>
  </si>
  <si>
    <t>Autoridad Educativa Federal en la Ciudad de México</t>
  </si>
  <si>
    <t>Secretaría de la Función Pública</t>
  </si>
  <si>
    <t>Tribunal Superior Agrario</t>
  </si>
  <si>
    <t>Centro Nacional de Inteligencia</t>
  </si>
  <si>
    <t>Consejería Jurídica del Ejecutivo Federal</t>
  </si>
  <si>
    <t>Centro de Ingeniería y Desarrollo Industrial</t>
  </si>
  <si>
    <t>Comisión Reguladora de Energía</t>
  </si>
  <si>
    <t>Comisión Nacional de Hidrocarburos</t>
  </si>
  <si>
    <t>Archivo General de la Nación</t>
  </si>
  <si>
    <t>Centro de Capacitación Cinematográfica, A.C.</t>
  </si>
  <si>
    <t>Instituto Mexicano del Seguro Social</t>
  </si>
  <si>
    <t>Instituto de Seguridad y Servicios Sociales de los Trabajadores del Estado</t>
  </si>
  <si>
    <t>Pemex Consolidado</t>
  </si>
  <si>
    <t>CFE Consolidado</t>
  </si>
  <si>
    <t>_04_Gobernación</t>
  </si>
  <si>
    <t>Comisión Nacional de Búsqueda de Personas</t>
  </si>
  <si>
    <t>Instituto de los Mexicanos en el Exterior</t>
  </si>
  <si>
    <t>AGROASEMEX, S.A.</t>
  </si>
  <si>
    <t>Colegio Superior Agropecuario del Estado de Guerrero</t>
  </si>
  <si>
    <t>Agencia Espacial Mexicana</t>
  </si>
  <si>
    <t>Comisión Nacional de Mejora Regulatoria</t>
  </si>
  <si>
    <t>Centro de Investigación y de Estudios Avanzados del Instituto Politécnico Nacional</t>
  </si>
  <si>
    <t>Centro Nacional de Equidad de Género y Salud Reproductiva</t>
  </si>
  <si>
    <t>Administración del Sistema Portuario Nacional Altamira, S.A. de C.V.</t>
  </si>
  <si>
    <t>Comisión Nacional de los Salarios Mínimos</t>
  </si>
  <si>
    <t>Fideicomiso Fondo Nacional de Habitaciones Populares</t>
  </si>
  <si>
    <t>Comisión Nacional de Áreas Naturales Protegidas</t>
  </si>
  <si>
    <t>Centro Nacional de Control del Gas Natural</t>
  </si>
  <si>
    <t>Consejo Nacional para el Desarrollo y la Inclusión de las Personas con Discapacidad</t>
  </si>
  <si>
    <t>FONATUR Infraestructura, S.A. de C.V.</t>
  </si>
  <si>
    <t>Centro Nacional de Prevención de Desastres</t>
  </si>
  <si>
    <t>Centro de Investigación Científica de Yucatán, A.C.</t>
  </si>
  <si>
    <t>Comisión Ejecutiva de Atención a Víctimas</t>
  </si>
  <si>
    <t>Compañía Operadora del Centro Cultural y Turístico de Tijuana, S.A. de C.V.</t>
  </si>
  <si>
    <t>_05_Relaciones_Exteriores</t>
  </si>
  <si>
    <t>Comisión Nacional para Prevenir y Erradicar la Violencia Contra las Mujeres</t>
  </si>
  <si>
    <t>Instituto Matías Romero</t>
  </si>
  <si>
    <t>Banco del Bienestar, S.N.C., I.B.D.</t>
  </si>
  <si>
    <t>Comisión Nacional de Acuacultura y Pesca</t>
  </si>
  <si>
    <t>Agencia Federal de Aviación Civil</t>
  </si>
  <si>
    <t>Exportadora de Sal, S.A. de C.V.</t>
  </si>
  <si>
    <t>Colegio de Bachilleres</t>
  </si>
  <si>
    <t>Centro Nacional de Excelencia Tecnológica en Salud</t>
  </si>
  <si>
    <t>Administración del Sistema Portuario Nacional Cabo San Lucas, S.A. de C.V.</t>
  </si>
  <si>
    <t>Instituto del Fondo Nacional para el Consumo de los Trabajadores</t>
  </si>
  <si>
    <t>Instituto Nacional del Suelo Sustentable</t>
  </si>
  <si>
    <t>Comisión Nacional del Agua</t>
  </si>
  <si>
    <t>Comisión Nacional de Seguridad Nuclear y Salvaguardias</t>
  </si>
  <si>
    <t>Instituto Nacional de la Economía Social</t>
  </si>
  <si>
    <t>FONATUR Solar, S.A. de C.V.</t>
  </si>
  <si>
    <t>Coordinación Nacional Antisecuestro</t>
  </si>
  <si>
    <t>Centro de Investigación Científica y de Educación Superior de Ensenada, Baja California</t>
  </si>
  <si>
    <t>Comisión Nacional para la Mejora Continua de la Educación</t>
  </si>
  <si>
    <t>Estudios Churubusco Azteca, S.A.</t>
  </si>
  <si>
    <t>_06_Hacienda_y_Crédito_Público</t>
  </si>
  <si>
    <t>Consejo Nacional para Prevenir la Discriminación</t>
  </si>
  <si>
    <t>Secretaría de Relaciones Exteriores</t>
  </si>
  <si>
    <t>Banco Nacional de Comercio Exterior, S.N.C.</t>
  </si>
  <si>
    <t>Comisión Nacional de las Zonas Áridas</t>
  </si>
  <si>
    <t>Agencia Reguladora del Transporte Ferroviario</t>
  </si>
  <si>
    <t>Fideicomiso de Fomento Minero</t>
  </si>
  <si>
    <t>Colegio Nacional de Educación Profesional Técnica</t>
  </si>
  <si>
    <t>Centro Nacional de la Transfusión Sanguínea</t>
  </si>
  <si>
    <t>Administración del Sistema Portuario Nacional Coatzacoalcos, S.A. de C.V.</t>
  </si>
  <si>
    <t>Instituto Mexicano de la Juventud</t>
  </si>
  <si>
    <t>Procuraduría Agraria</t>
  </si>
  <si>
    <t>Comisión Nacional Forestal</t>
  </si>
  <si>
    <t>Comisión Nacional para el Uso Eficiente de la Energía</t>
  </si>
  <si>
    <t>Instituto Nacional de las Personas Adultas Mayores</t>
  </si>
  <si>
    <t>FONATUR Tren Maya, S.A. de C.V.</t>
  </si>
  <si>
    <t>Guardia Nacional</t>
  </si>
  <si>
    <t>Centro de Investigación en Alimentación y Desarrollo, A.C.</t>
  </si>
  <si>
    <t>Instituto Mexicano de la Radio</t>
  </si>
  <si>
    <t>Fideicomiso para la Cineteca Nacional</t>
  </si>
  <si>
    <t>_08_Agricultura_y_Desarrollo_Rural</t>
  </si>
  <si>
    <t>Coordinación General de la Comisión Mexicana de Ayuda a Refugiados</t>
  </si>
  <si>
    <t>Banco Nacional de Obras y Servicios Públicos, S.N.C.</t>
  </si>
  <si>
    <t>Comité Nacional para el Desarrollo Sustentable de la Caña de Azúcar</t>
  </si>
  <si>
    <t>Caminos y Puentes Federales de Ingresos y Servicios Conexos</t>
  </si>
  <si>
    <t>Instituto Mexicano de la Propiedad Industrial</t>
  </si>
  <si>
    <t>Comisión de Apelación y Arbitraje del Deporte</t>
  </si>
  <si>
    <t>Centro Nacional de Programas Preventivos y Control de Enfermedades</t>
  </si>
  <si>
    <t>Administración del Sistema Portuario Nacional Dos Bocas, S.A. de C.V.</t>
  </si>
  <si>
    <t>Procuraduría Federal de la Defensa del Trabajo</t>
  </si>
  <si>
    <t>Registro Agrario Nacional</t>
  </si>
  <si>
    <t>Instituto Mexicano de Tecnología del Agua</t>
  </si>
  <si>
    <t>Compañía Mexicana de Exploraciones, S.A. de C.V.</t>
  </si>
  <si>
    <t>Secretaría de Bienestar</t>
  </si>
  <si>
    <t>Fondo Nacional de Fomento al Turismo</t>
  </si>
  <si>
    <t>Prevención y Readaptación Social</t>
  </si>
  <si>
    <t>Centro de Investigación en Ciencias de Información Geoespacial, A.C.</t>
  </si>
  <si>
    <t>Instituto Nacional de las Mujeres</t>
  </si>
  <si>
    <t>Fondo Nacional para el Fomento de las Artesanías</t>
  </si>
  <si>
    <t>_09_Infraestructura_Comunicaciones_y_Transportes</t>
  </si>
  <si>
    <t>Coordinación para la Atención Integral de la Migración en la Frontera Sur</t>
  </si>
  <si>
    <t>Banco Nacional del Ejército, Fuerza Aérea y Armada, S.N.C.</t>
  </si>
  <si>
    <t>Diconsa, S.A. de C.V.</t>
  </si>
  <si>
    <t>Ferrocarriles Nacionales de México</t>
  </si>
  <si>
    <t>Procuraduría Federal del Consumidor</t>
  </si>
  <si>
    <t>Comisión de Operación y Fomento de Actividades Académicas del Instituto Politécnico Nacional</t>
  </si>
  <si>
    <t>Centro Nacional de Trasplantes</t>
  </si>
  <si>
    <t>Administración del Sistema Portuario Nacional Ensenada, S.A. de C.V.</t>
  </si>
  <si>
    <t>Secretaría del Trabajo y Previsión Social</t>
  </si>
  <si>
    <t>Secretaría de Desarrollo Agrario, Territorial y Urbano</t>
  </si>
  <si>
    <t>Instituto Nacional de Ecología y Cambio Climático</t>
  </si>
  <si>
    <t>Instituto Mexicano del Petróleo</t>
  </si>
  <si>
    <t>Secretaría de Turismo</t>
  </si>
  <si>
    <t>Secretaría de Seguridad y Protección Ciudadana</t>
  </si>
  <si>
    <t>Centro de Investigación en Matemáticas, A.C.</t>
  </si>
  <si>
    <t>Instituto Nacional de los Pueblos Indígenas</t>
  </si>
  <si>
    <t>Instituto Mexicano de Cinematografía</t>
  </si>
  <si>
    <t>_10_Economía</t>
  </si>
  <si>
    <t>Instituto Nacional de Migración</t>
  </si>
  <si>
    <t>Casa de Moneda de México</t>
  </si>
  <si>
    <t>Fideicomiso de Riesgo Compartido</t>
  </si>
  <si>
    <t>Financiera para el Bienestar (Telecomunicaciones de México)</t>
  </si>
  <si>
    <t>ProMéxico</t>
  </si>
  <si>
    <t>Comisión Nacional de Cultura Física y Deporte</t>
  </si>
  <si>
    <t>Centro Nacional para la Prevención y el Control del VIH/SIDA</t>
  </si>
  <si>
    <t>Administración del Sistema Portuario Nacional Guaymas, S.A. de C.V.</t>
  </si>
  <si>
    <t>Procuraduría Federal de Protección al Ambiente</t>
  </si>
  <si>
    <t>Instituto Nacional de Electricidad y Energías Limpias</t>
  </si>
  <si>
    <t>Secretariado Ejecutivo del Sistema Nacional de Seguridad Pública</t>
  </si>
  <si>
    <t>Centro de Investigación en Materiales Avanzados, S.C.</t>
  </si>
  <si>
    <t>Notimex, Agencia de Noticias del Estado Mexicano</t>
  </si>
  <si>
    <t>Instituto Nacional de Antropología e Historia</t>
  </si>
  <si>
    <t>_11_Educación_Pública</t>
  </si>
  <si>
    <t>Instituto Nacional para el Federalismo y el Desarrollo Municipal</t>
  </si>
  <si>
    <t>Comisión Nacional Bancaria y de Valores</t>
  </si>
  <si>
    <t>Instituto Nacional de Investigaciones Forestales, Agrícolas y Pecuarias</t>
  </si>
  <si>
    <t>Grupo Aeroportuario Turístico Mexicano, S.A. de C.V.</t>
  </si>
  <si>
    <t>Secretaría de Economía</t>
  </si>
  <si>
    <t>Comisión Nacional de Libros de Texto Gratuitos</t>
  </si>
  <si>
    <t>Centro Nacional para la Salud de la Infancia y la Adolescencia</t>
  </si>
  <si>
    <t>Administración del Sistema Portuario Nacional Lázaro Cárdenas, S.A. de C.V.</t>
  </si>
  <si>
    <t>Secretaría de Medio Ambiente y Recursos Naturales</t>
  </si>
  <si>
    <t>Instituto Nacional de Investigaciones Nucleares</t>
  </si>
  <si>
    <t>Servicio de Protección Federal</t>
  </si>
  <si>
    <t>Centro de Investigación en Química Aplicada</t>
  </si>
  <si>
    <t>Procuraduría de la Defensa del Contribuyente</t>
  </si>
  <si>
    <t>Instituto Nacional de Bellas Artes y Literatura</t>
  </si>
  <si>
    <t>_12_Salud</t>
  </si>
  <si>
    <t>Secretaría de Gobernación</t>
  </si>
  <si>
    <t>Comisión Nacional de Seguros y Fianzas</t>
  </si>
  <si>
    <t>Instituto Nacional de Pesca y Acuacultura</t>
  </si>
  <si>
    <t>Instituto Mexicano del Transporte</t>
  </si>
  <si>
    <t>Servicio Geológico Mexicano</t>
  </si>
  <si>
    <t>Consejo Nacional de Fomento Educativo</t>
  </si>
  <si>
    <t>Centros de Integración Juvenil, A.C.</t>
  </si>
  <si>
    <t>Administración del Sistema Portuario Nacional Manzanillo, S.A. de C.V.</t>
  </si>
  <si>
    <t>Litio para México</t>
  </si>
  <si>
    <t>Centro de Investigación y Asistencia en Tecnología y Diseño del Estado de Jalisco, A.C.</t>
  </si>
  <si>
    <t>Secretaría Ejecutiva del Sistema Nacional Anticorrupción</t>
  </si>
  <si>
    <t>Instituto Nacional de Estudios Históricos de las Revoluciones de México </t>
  </si>
  <si>
    <t>_13_Marina</t>
  </si>
  <si>
    <t>Secretaría Ejecutiva del Sistema Nacional de Protección Integral de Niñas, Niños y Adolescentes</t>
  </si>
  <si>
    <t>Comisión Nacional del Sistema de Ahorro para el Retiro</t>
  </si>
  <si>
    <t>Instituto Nacional para el Desarrollo de Capacidades del Sector Rural, A.C.</t>
  </si>
  <si>
    <t>Organismo Promotor de Inversiones en Telecomunicaciones</t>
  </si>
  <si>
    <t>Coordinación General @prende.mx</t>
  </si>
  <si>
    <t>Comisión Federal para la Protección contra Riesgos Sanitarios</t>
  </si>
  <si>
    <t>Administración del Sistema Portuario Nacional Mazatlán, S.A. de C.V.</t>
  </si>
  <si>
    <t>Secretaría de Energía</t>
  </si>
  <si>
    <t>Centro de Investigación y Desarrollo Tecnológico en Electroquímica, S.C.</t>
  </si>
  <si>
    <t>Servicios de Salud del Instituto Mexicano del Seguro Social para el Bienestar (IMSS-BIENESTAR)</t>
  </si>
  <si>
    <t>Instituto Nacional de Lenguas Indígenas</t>
  </si>
  <si>
    <t>_14_Trabajo_y_Previsión_Social</t>
  </si>
  <si>
    <t>Secretaría General del Consejo Nacional de Población</t>
  </si>
  <si>
    <t>Comisión Nacional para la Protección y Defensa de los Usuarios de Servicios Financieros</t>
  </si>
  <si>
    <t>Liconsa, S.A. de C.V.</t>
  </si>
  <si>
    <t>Secretaría de Infraestructura, Comunicaciones y Transportes</t>
  </si>
  <si>
    <t>Coordinación Nacional de Becas para el Bienestar Benito Juárez</t>
  </si>
  <si>
    <t>Comisión Nacional contra las Adicciones</t>
  </si>
  <si>
    <t>Administración del Sistema Portuario Nacional Progreso, S.A. de C.V.</t>
  </si>
  <si>
    <t>Centro de Investigación y Docencia Económicas, A.C.</t>
  </si>
  <si>
    <t>Sistema Público de Radiodifusión del Estado Mexicano</t>
  </si>
  <si>
    <t>Instituto Nacional del Derecho de Autor </t>
  </si>
  <si>
    <t>_15_Desarrollo_Agrario_Territorial_y_Urbano</t>
  </si>
  <si>
    <t>Talleres Gráficos de México</t>
  </si>
  <si>
    <t>Financiera Nacional de Desarrollo Agropecuario, Rural, Forestal y Pesquero</t>
  </si>
  <si>
    <t>Productora Nacional de Biológicos Veterinarios</t>
  </si>
  <si>
    <t>Servicio Postal Mexicano</t>
  </si>
  <si>
    <t>Educal, S.A. de C.V.</t>
  </si>
  <si>
    <t>Comisión Nacional de Arbitraje Médico</t>
  </si>
  <si>
    <t>Administración del Sistema Portuario Nacional Puerto Chiapas, S.A. de C.V.</t>
  </si>
  <si>
    <t>Centro de Investigaciones Biológicas del Noroeste, S.C.</t>
  </si>
  <si>
    <t>Radio Educación </t>
  </si>
  <si>
    <t>_16_Medio_Ambiente_y_Recursos_Naturales</t>
  </si>
  <si>
    <t>Tribunal Federal de Conciliación y Arbitraje</t>
  </si>
  <si>
    <t>Instituto de Administración y Avalúos de Bienes Nacionales</t>
  </si>
  <si>
    <t>Secretaría de Agricultura y Desarrollo Rural</t>
  </si>
  <si>
    <t>Servicios a la Navegación en el Espacio Aéreo Mexicano</t>
  </si>
  <si>
    <t>El Colegio de México, A.C.</t>
  </si>
  <si>
    <t>Comisión Nacional de Bioética</t>
  </si>
  <si>
    <t>Administración del Sistema Portuario Nacional Puerto Vallarta, S.A. de C.V.</t>
  </si>
  <si>
    <t>Centro de Investigaciones en Óptica, A.C.</t>
  </si>
  <si>
    <t>Secretaría de Cultura</t>
  </si>
  <si>
    <t>_18_Energía</t>
  </si>
  <si>
    <t>Instituto para Devolver al Pueblo lo Robado</t>
  </si>
  <si>
    <t>Seguridad Alimentaria Mexicana</t>
  </si>
  <si>
    <t>Fideicomiso de los Sistemas Normalizado de Competencia Laboral y de Certificación de Competencia Laboral</t>
  </si>
  <si>
    <t>Hospital General "Dr. Manuel Gea González"</t>
  </si>
  <si>
    <t>Administración del Sistema Portuario Nacional Salina Cruz, S.A. de C.V.</t>
  </si>
  <si>
    <t>Centro de Investigaciones y Estudios Superiores en Antropología Social</t>
  </si>
  <si>
    <t>Televisión Metropolitana, S.A. de C.V.</t>
  </si>
  <si>
    <t>_20_Bienestar</t>
  </si>
  <si>
    <t>Instituto para el Desarrollo Técnico de las Haciendas Públicas</t>
  </si>
  <si>
    <t>Servicio de Información Agroalimentaria y Pesquera</t>
  </si>
  <si>
    <t>Fondo de Cultura Económica</t>
  </si>
  <si>
    <t>Hospital General de México "Dr. Eduardo Liceaga"</t>
  </si>
  <si>
    <t>Administración del Sistema Portuario Nacional Tampico, S.A. de C.V.</t>
  </si>
  <si>
    <t>CIATEC, A.C. "Centro de Innovación Aplicada en Tecnologías Competitivas"</t>
  </si>
  <si>
    <t>_21_Turismo</t>
  </si>
  <si>
    <t>Instituto para la Protección al Ahorro Bancario</t>
  </si>
  <si>
    <t>Servicio Nacional de Inspección y Certificación de Semillas</t>
  </si>
  <si>
    <t>Impresora y Encuadernadora Progreso, S.A. de C.V.</t>
  </si>
  <si>
    <t>Hospital Infantil de México Federico Gómez</t>
  </si>
  <si>
    <t>Administración del Sistema Portuario Nacional Topolobampo, S.A. de C.V.</t>
  </si>
  <si>
    <t>CIATEQ, A.C. Centro de Tecnología Avanzada</t>
  </si>
  <si>
    <t>_25_Previsiones_y_Aportaciones_para_los_Sistemas_de_Educación_Básica_Normal_Tecnológica_y_de_Adultos</t>
  </si>
  <si>
    <t>Lotería Nacional</t>
  </si>
  <si>
    <t>Servicio Nacional de Sanidad, Inocuidad y Calidad Agroalimentaria</t>
  </si>
  <si>
    <t>Instituto Nacional de la Infraestructura Física Educativa</t>
  </si>
  <si>
    <t>Hospital Juárez de México</t>
  </si>
  <si>
    <t>Administración del Sistema Portuario Nacional Tuxpan, S.A. de C.V.</t>
  </si>
  <si>
    <t>Consejo Nacional de Humanidades Ciencias y Tecnologías</t>
  </si>
  <si>
    <t>_27_Función_Pública</t>
  </si>
  <si>
    <t>Nacional Financiera, S.N.C.</t>
  </si>
  <si>
    <t>Universidad Autónoma Chapingo</t>
  </si>
  <si>
    <t>Instituto Nacional para la Educación de los Adultos</t>
  </si>
  <si>
    <t>Instituto Nacional de Cancerología</t>
  </si>
  <si>
    <t>Administración del Sistema Portuario Nacional Veracruz, S.A. de C.V.</t>
  </si>
  <si>
    <t>Corporación Mexicana de Investigación en Materiales, S.A. de C.V.</t>
  </si>
  <si>
    <t>_31_Tribunales_Agrarios</t>
  </si>
  <si>
    <t>Secretaría de Hacienda y Crédito Público</t>
  </si>
  <si>
    <t>Instituto Politécnico Nacional</t>
  </si>
  <si>
    <t>Instituto Nacional de Cardiología Ignacio Chávez</t>
  </si>
  <si>
    <t>Aeropuerto Internacional de la Ciudad de México, S.A. de C.V.</t>
  </si>
  <si>
    <t>El Colegio de la Frontera Norte, A.C.</t>
  </si>
  <si>
    <t>_36_Seguridad_y_Protección_Ciudadana</t>
  </si>
  <si>
    <t>Seguros de Crédito a la Vivienda SHF, S.A. de C.V.</t>
  </si>
  <si>
    <t>Organismo Coordinador de las Universidades para el Bienestar Benito Juárez García</t>
  </si>
  <si>
    <t>Instituto Nacional de Ciencias Médicas y Nutrición Salvador Zubirán</t>
  </si>
  <si>
    <t>Corredor Interoceánico del Istmo de Tehuantepec</t>
  </si>
  <si>
    <t>El Colegio de la Frontera Sur</t>
  </si>
  <si>
    <t>_37_Consejería_Jurídica_del_Ejecutivo_Federal</t>
  </si>
  <si>
    <t>Servicio de Administración Tributaria</t>
  </si>
  <si>
    <t>Patronato de Obras e Instalaciones del Instituto Politécnico Nacional</t>
  </si>
  <si>
    <t>Instituto Nacional de Enfermedades Respiratorias Ismael Cosío Villegas</t>
  </si>
  <si>
    <t>Ferrocarril del Istmo de Tehuantepec, S.A. de C.V.</t>
  </si>
  <si>
    <t>El Colegio de Michoacán, A.C.</t>
  </si>
  <si>
    <t>_38_Consejo_Nacional_de_Humanidades_Ciencias_y_Tecnologías</t>
  </si>
  <si>
    <t>Sociedad Hipotecaria Federal, S.N.C.</t>
  </si>
  <si>
    <t>Secretaría de Educación Pública</t>
  </si>
  <si>
    <t>Instituto Nacional de Geriatría</t>
  </si>
  <si>
    <t>Fideicomiso de Formación y Capacitación para el Personal de la Marina Mercante Nacional</t>
  </si>
  <si>
    <t>El Colegio de San Luis, A.C.</t>
  </si>
  <si>
    <t>_45_Comisión_Reguladora_de_Energía</t>
  </si>
  <si>
    <t>Tecnológico Nacional de México</t>
  </si>
  <si>
    <t>Instituto Nacional de Medicina Genómica</t>
  </si>
  <si>
    <t>Grupo Aeroportuario de la Ciudad de México, S.A. de C.V.</t>
  </si>
  <si>
    <t>Fondo para el Desarrollo de Recursos Humanos</t>
  </si>
  <si>
    <t>_46_Comisión_Nacional_de_Hidrocarburos</t>
  </si>
  <si>
    <t>Unidad del Sistema para la Carrera de las Maestras y los Maestros</t>
  </si>
  <si>
    <t>Instituto Nacional de Neurología y Neurocirugía Manuel Velasco Suárez</t>
  </si>
  <si>
    <t>Secretaría de Marina</t>
  </si>
  <si>
    <t>INFOTEC Centro de Investigación e Innovación en Tecnologías de la Información y Comunicación</t>
  </si>
  <si>
    <t>_47_Entidades_no_Sectorizadas</t>
  </si>
  <si>
    <t>Universidad Abierta y a Distancia de México</t>
  </si>
  <si>
    <t>Instituto Nacional de Pediatría</t>
  </si>
  <si>
    <t>Servicios Aeroportuarios de la Ciudad de México, S.A. de C.V.</t>
  </si>
  <si>
    <t>Instituto de Ecología, A.C.</t>
  </si>
  <si>
    <t>_48_Cultura</t>
  </si>
  <si>
    <t>Universidad Autónoma Agraria Antonio Narro</t>
  </si>
  <si>
    <t>Instituto Nacional de Perinatología Isidro Espinosa de los Reyes</t>
  </si>
  <si>
    <t>Turística Integral Islas Marías, S.A. de C.V.</t>
  </si>
  <si>
    <t>Instituto de Investigaciones "Dr. José María Luis Mora"</t>
  </si>
  <si>
    <t>_50_Instituto_Mexicano_del_Seguro_Social</t>
  </si>
  <si>
    <t>Universidad Autónoma Metropolitana</t>
  </si>
  <si>
    <t>Instituto Nacional de Psiquiatría Ramón de la Fuente Muñiz</t>
  </si>
  <si>
    <t>Instituto Nacional de Astrofísica, Óptica y Electrónica</t>
  </si>
  <si>
    <t>_51_Instituto_de_Seguridad_y_Servicios_Sociales_de_los_Trabajadores_del_Estado</t>
  </si>
  <si>
    <t>Universidad Nacional Autónoma de México</t>
  </si>
  <si>
    <t>Instituto Nacional de Rehabilitación Luis Guillermo Ibarra Ibarra</t>
  </si>
  <si>
    <t>Instituto Potosino de Investigación Científica y Tecnológica, A.C.</t>
  </si>
  <si>
    <t>_52_Petróleos_Mexicanos</t>
  </si>
  <si>
    <t>Universidad Pedagógica Nacional</t>
  </si>
  <si>
    <t>Instituto Nacional de Salud Pública</t>
  </si>
  <si>
    <t>_53_Comisión_Federal_de_Electricidad</t>
  </si>
  <si>
    <t>XE-IPN Canal 11</t>
  </si>
  <si>
    <t>Laboratorios de Biológicos y Reactivos de México, S.A. de C.V.</t>
  </si>
  <si>
    <t>Universidad de las Lenguas Indígenas de México "ULIM"</t>
  </si>
  <si>
    <t>Secretaría de Salud</t>
  </si>
  <si>
    <t>Servicios de Atención Psiquiátrica</t>
  </si>
  <si>
    <t>Sistema Nacional para el Desarrollo Integral de la Familia</t>
  </si>
  <si>
    <t>ID Ramo</t>
  </si>
  <si>
    <t>Dependencia</t>
  </si>
  <si>
    <t>Gasto Corriente</t>
  </si>
  <si>
    <t>Servicios Personales</t>
  </si>
  <si>
    <t>Gastos de Operación</t>
  </si>
  <si>
    <t>Gasto de Inversión</t>
  </si>
  <si>
    <t>Inversión Física</t>
  </si>
  <si>
    <t>Subsidios2</t>
  </si>
  <si>
    <t>Validación1</t>
  </si>
  <si>
    <t>Validación2</t>
  </si>
  <si>
    <t>Validación23</t>
  </si>
  <si>
    <t>Validación24</t>
  </si>
  <si>
    <t>Total calculado</t>
  </si>
  <si>
    <t>Validación26</t>
  </si>
  <si>
    <t>Validación</t>
  </si>
  <si>
    <t>Licitación Pública</t>
  </si>
  <si>
    <t>Monto</t>
  </si>
  <si>
    <t>Núm. de unidades compradoras</t>
  </si>
  <si>
    <t>Número de comisiones
Nacional</t>
  </si>
  <si>
    <t>Personas
Nacional</t>
  </si>
  <si>
    <t>Presupuesto ejercido
Nacional</t>
  </si>
  <si>
    <t>Número de comisiones
Internacional</t>
  </si>
  <si>
    <t>Personas
Internacional</t>
  </si>
  <si>
    <t>Presupuesto ejercido
Internacional</t>
  </si>
  <si>
    <t>Total presupuesto ejercido</t>
  </si>
  <si>
    <t>No.</t>
  </si>
  <si>
    <t>Variable_1</t>
  </si>
  <si>
    <t>Variable_2</t>
  </si>
  <si>
    <t>Variación del gasto corriente</t>
  </si>
  <si>
    <t>Variación del gasto en arrendamientos de edificios y locales</t>
  </si>
  <si>
    <t>Variación del gasto en viáticos nacionales</t>
  </si>
  <si>
    <t>Variación del gasto en viáticos internacionales</t>
  </si>
  <si>
    <t>Porcentaje del gasto en contrataciones públicas realizadas mediante licitación pública</t>
  </si>
  <si>
    <t>Porcentaje del gasto en contrataciones públicas realizadas mediante adjudicación directa</t>
  </si>
  <si>
    <t>Porcentaje del gasto en contrataciones públicas realizadas mediante invitación a cuando menos tres personas</t>
  </si>
  <si>
    <t>Desempeño de la entrega de productos de los Programas presupuestarios en los que participa el Ente Público</t>
  </si>
  <si>
    <t>J31</t>
  </si>
  <si>
    <t>J21</t>
  </si>
  <si>
    <t>J11</t>
  </si>
  <si>
    <t>K32</t>
  </si>
  <si>
    <t>K31</t>
  </si>
  <si>
    <t>K22</t>
  </si>
  <si>
    <t>M33</t>
  </si>
  <si>
    <t>N33</t>
  </si>
  <si>
    <t>N31</t>
  </si>
  <si>
    <t>O33</t>
  </si>
  <si>
    <t>O23</t>
  </si>
  <si>
    <t>BASE</t>
  </si>
  <si>
    <t>CONFIANZA</t>
  </si>
  <si>
    <t>I11</t>
  </si>
  <si>
    <t>NA</t>
  </si>
  <si>
    <t>Durante el período analizado, se observó un aumento significativo en el gasto de materiales y útiles de oficina por parte de la Comisión, atribuible a diversos factores. 
En primer lugar, se evidenció un incremento en la demanda de suministros de oficina, impulsado por un aumento en el personal de la Comisión o por un aumento en las actividades administrativas. Además, este incremento se vio agravado por un alza en los precios de los materiales y útiles de oficina, lo que contribuyó a un aumento general en los costos</t>
  </si>
  <si>
    <t>Durante el período de análisis, se observó un notable incremento en el gasto de la partida 21401, Materiales y útiles consumibles para el procesamiento en equipos y bienes informáticos, por parte de la Comisión. 
Este aumento puede atribuirse principalmente a una mayor solicitud de dispositivos USB. La creciente demanda de estos dispositivos para el procesamiento de datos y el intercambio de información ha generado la necesidad de adquirir una cantidad significativa de unidades adicionales, lo que ha contribuido al aumento general en el gasto de esta categoría.</t>
  </si>
  <si>
    <t>Durante el período analizado, se registró una disminución del 12.2% en el gasto de la partida 21501, Material de apoyo informativo, por parte de la Comisión. 
Este descenso puede explicarse principalmente por la reducción en la necesidad de material impreso debido a una transición hacia lo digital.</t>
  </si>
  <si>
    <t>Durante el período de análisis, se ha observado un aumento notable del 181.2% en el gasto de la partida 22104, Productos alimenticios para el personal en las instalaciones de las dependencias y entidades, por parte de la Comisión. 
Este incremento se debe a dos factores. En primer lugar, se ha experimentado un aumento en el número de empleados y actividades, como reuniones y programas de maestría. Además, se ha registrado un incremento en los precios de los productos alimenticios, lo que ha contribuido al aumento general en el gasto de esta categoría.</t>
  </si>
  <si>
    <t>Durante el período analizado, se observó una disminución del 17.4% en el gasto de la partida 31301, Servicios de agua, por parte de la Comisión. 
Esta reducción puede atribuirse a dos factores importantes. En primer lugar, se implementaron medidas de conservación de agua como parte de los esfuerzos de la Comisión para promover prácticas sostenibles y eficientes en el uso de recursos. Además, durante el año 2023, la Comisión enfrentó restricciones presupuestales impuestas por la SHCP, lo que limitó la capacidad para cubrir el gasto total en servicios de agua.</t>
  </si>
  <si>
    <t>En algunos meses del año 2022 se tenía la contratación de los servicios por un precio fijo y en el año 2023 la contratación se cambio por consumo, 
adicionalmente por cierre presupuestal algunas facturas de 2023 se pagaron en 2024</t>
  </si>
  <si>
    <t>Durante el período analizado, se registró una disminución del 20.8% en el gasto de la partida 31501, Servicio de telefonía celular, por parte de la Comisión. 
Este descenso se atribuye principalmente a restricciones presupuestales impuestas por la SHCP, que limitaron la capacidad de la Comisión para cubrir el gasto total en servicios de telefonía celular durante el año 2023.</t>
  </si>
  <si>
    <t>Debido a cierre presupuestal algunas facturas del año 2022 se pagaron con presupuesto 2023, 
no sin antes mencionar que los costos de los servicios fueron iguales durante los años 2022 y 2023.</t>
  </si>
  <si>
    <t xml:space="preserve">Durante el período analizado, se observó una drástica disminución del 87.2% en el gasto de la partida 31701, Servicio de conducción de señales analógicas y digitales, por parte de la Comisión. 
Este descenso se debió principalmente  a que la Comisión enfrentó problemas con los proveedores en cuanto a la generación de facturas, debido a cambios en el responsable del servicio. 
Esta situación dificultó el proceso de pago de los servicios contratados, lo que resultó en la imposibilidad de cubrir los gastos correspondientes al ejercicio 2023. </t>
  </si>
  <si>
    <t>La disminución principalmente se debio por sustititución de servicios administrados por arrendamiento de equipo en apego a contrato Marco, 
y debido a cierre presupuestal algunas facturas de los últimos meses se pagan con presupuesto del año siguiente.</t>
  </si>
  <si>
    <t>El incremento se debio por contrataciones que se realizaron a mediados del año 2022 por arrendamiento de equipo, 
y debido a cierre presupuestal algunas facturas del año 2022 se pagaron con presupuesto 2023</t>
  </si>
  <si>
    <t>Durante el período analizado, se evidenció una disminución del 10.9% en el gasto de la partida 32503, Arrendamiento de vehículos terrestres, aéreos, marítimos, lacustres y fluviales para servicios administrativos, por parte de la Comisión. 
Esta reducción se debió a dos factores clave que impactaron la gestión de este servicio. En primer lugar, la Comisión enfrentó restricciones presupuestales impuestas por la SHCP, 
lo que limitó su capacidad para cubrir el gasto durante el ejercicio 2023. Además, la SHCP no aceptó el dictamen de justificación presentado por la Comisión para el incremento del gasto en este rubro, lo que resultó en la imposibilidad de cubrir el total del servicio contratado.</t>
  </si>
  <si>
    <t>Durante el período analizado, se registró un aumento del 28.6% en el gasto de la partida 32505, Arrendamiento de vehículos terrestres, aéreos, marítimos, lacustres y fluviales para servidores públicos, por parte de la Comisión. 
Este incremento se atribuye principalmente a un aumento en los costos de arrendamiento de vehículos.</t>
  </si>
  <si>
    <t>Durante el período analizado, se observó un incremento del 36.5% en el gasto de la partida 35201, Mantenimiento y conservación de mobiliario y equipo de administración, por parte de la Comisión. 
Este aumento se debe en gran medida a un incremento en el número de equipos que requirieron mantenimiento, debido a un mayor uso por parte del personal. 
Con el aumento en el número de empleados y la frecuencia de uso de los equipos, se hizo necesario llevar a cabo un mantenimiento más regular y exhaustivo para garantizar su correcto funcionamiento.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</si>
</sst>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
    <numFmt numFmtId="167" formatCode="0_)"/>
    <numFmt numFmtId="168" formatCode="0.00000"/>
  </numFmts>
  <fonts count="33" x14ac:knownFonts="1">
    <font>
      <sz val="11"/>
      <color theme="1"/>
      <name val="Calibri"/>
      <family val="2"/>
      <scheme val="minor"/>
    </font>
    <font>
      <sz val="10"/>
      <color theme="1"/>
      <name val="Montserrat"/>
    </font>
    <font>
      <b/>
      <sz val="10"/>
      <color theme="1"/>
      <name val="Montserrat"/>
    </font>
    <font>
      <b/>
      <sz val="10"/>
      <color theme="0"/>
      <name val="Montserrat"/>
    </font>
    <font>
      <b/>
      <sz val="12"/>
      <color theme="1"/>
      <name val="Montserrat"/>
    </font>
    <font>
      <sz val="8"/>
      <color rgb="FF000000"/>
      <name val="Montserrat"/>
    </font>
    <font>
      <vertAlign val="superscript"/>
      <sz val="8"/>
      <color rgb="FF000000"/>
      <name val="Montserrat"/>
    </font>
    <font>
      <b/>
      <sz val="8"/>
      <color rgb="FF000000"/>
      <name val="Montserrat"/>
    </font>
    <font>
      <b/>
      <vertAlign val="superscript"/>
      <sz val="10"/>
      <color theme="0"/>
      <name val="Montserrat"/>
    </font>
    <font>
      <sz val="11"/>
      <color theme="1"/>
      <name val="Calibri"/>
      <family val="2"/>
      <scheme val="minor"/>
    </font>
    <font>
      <sz val="11"/>
      <color rgb="FF000000"/>
      <name val="Calibri"/>
      <family val="2"/>
    </font>
    <font>
      <sz val="9"/>
      <color theme="1"/>
      <name val="Montserrat"/>
    </font>
    <font>
      <b/>
      <sz val="9"/>
      <color theme="1"/>
      <name val="Montserrat"/>
    </font>
    <font>
      <i/>
      <sz val="8"/>
      <color rgb="FF000000"/>
      <name val="Montserrat"/>
    </font>
    <font>
      <sz val="11"/>
      <color indexed="8"/>
      <name val="Calibri"/>
      <family val="2"/>
      <scheme val="minor"/>
    </font>
    <font>
      <sz val="10"/>
      <name val="Montserrat"/>
    </font>
    <font>
      <sz val="10"/>
      <color theme="0"/>
      <name val="Montserrat"/>
    </font>
    <font>
      <b/>
      <sz val="9"/>
      <color theme="0"/>
      <name val="Montserrat"/>
    </font>
    <font>
      <vertAlign val="superscript"/>
      <sz val="10"/>
      <color theme="0"/>
      <name val="Montserrat"/>
    </font>
    <font>
      <b/>
      <vertAlign val="superscript"/>
      <sz val="9"/>
      <color theme="0"/>
      <name val="Montserrat"/>
    </font>
    <font>
      <b/>
      <i/>
      <sz val="10"/>
      <color theme="1"/>
      <name val="Montserrat"/>
    </font>
    <font>
      <i/>
      <sz val="8"/>
      <color theme="1"/>
      <name val="Montserrat"/>
    </font>
    <font>
      <b/>
      <sz val="10"/>
      <color theme="1"/>
      <name val="Calibri"/>
      <family val="2"/>
      <scheme val="minor"/>
    </font>
    <font>
      <sz val="10"/>
      <color theme="1"/>
      <name val="Calibri"/>
      <family val="2"/>
      <scheme val="minor"/>
    </font>
    <font>
      <b/>
      <sz val="12"/>
      <color theme="0"/>
      <name val="Montserrat"/>
    </font>
    <font>
      <b/>
      <sz val="12"/>
      <name val="Montserrat"/>
    </font>
    <font>
      <sz val="11"/>
      <color theme="1"/>
      <name val="Montserrat"/>
    </font>
    <font>
      <sz val="12"/>
      <color theme="0"/>
      <name val="Montserrat"/>
    </font>
    <font>
      <sz val="12"/>
      <color rgb="FF000000"/>
      <name val="Montserrat"/>
    </font>
    <font>
      <b/>
      <vertAlign val="superscript"/>
      <sz val="10"/>
      <color theme="1"/>
      <name val="Montserrat"/>
    </font>
    <font>
      <b/>
      <sz val="11"/>
      <color theme="1"/>
      <name val="Calibri"/>
      <family val="2"/>
      <scheme val="minor"/>
    </font>
    <font>
      <b/>
      <sz val="11"/>
      <color theme="1"/>
      <name val="Montserrat"/>
    </font>
    <font>
      <b/>
      <sz val="11"/>
      <color rgb="FF9D244C"/>
      <name val="Montserrat"/>
    </font>
  </fonts>
  <fills count="10">
    <fill>
      <patternFill patternType="none"/>
    </fill>
    <fill>
      <patternFill patternType="gray125"/>
    </fill>
    <fill>
      <patternFill patternType="solid">
        <fgColor rgb="FF9D244C"/>
        <bgColor indexed="64"/>
      </patternFill>
    </fill>
    <fill>
      <patternFill patternType="solid">
        <fgColor rgb="FFCC3167"/>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D4C19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theme="0"/>
      </left>
      <right style="thin">
        <color theme="0"/>
      </right>
      <top/>
      <bottom style="thin">
        <color theme="0"/>
      </bottom>
      <diagonal/>
    </border>
    <border>
      <left style="thin">
        <color indexed="64"/>
      </left>
      <right/>
      <top style="thin">
        <color auto="1"/>
      </top>
      <bottom/>
      <diagonal/>
    </border>
    <border>
      <left/>
      <right/>
      <top style="thin">
        <color auto="1"/>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left>
      <right/>
      <top/>
      <bottom style="thin">
        <color theme="0"/>
      </bottom>
      <diagonal/>
    </border>
    <border>
      <left style="thin">
        <color theme="0"/>
      </left>
      <right/>
      <top style="thin">
        <color theme="0"/>
      </top>
      <bottom style="thin">
        <color auto="1"/>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theme="0"/>
      </top>
      <bottom/>
      <diagonal/>
    </border>
    <border>
      <left/>
      <right style="medium">
        <color indexed="64"/>
      </right>
      <top style="thin">
        <color theme="0"/>
      </top>
      <bottom/>
      <diagonal/>
    </border>
    <border>
      <left style="thin">
        <color indexed="64"/>
      </left>
      <right style="thin">
        <color indexed="64"/>
      </right>
      <top style="thin">
        <color theme="0"/>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bottom style="thin">
        <color theme="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theme="0"/>
      </left>
      <right style="thin">
        <color theme="0"/>
      </right>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top style="thin">
        <color theme="0" tint="-0.14996795556505021"/>
      </top>
      <bottom style="thin">
        <color auto="1"/>
      </bottom>
      <diagonal/>
    </border>
    <border>
      <left/>
      <right/>
      <top style="thin">
        <color theme="0" tint="-0.14996795556505021"/>
      </top>
      <bottom style="thin">
        <color auto="1"/>
      </bottom>
      <diagonal/>
    </border>
    <border>
      <left style="thin">
        <color theme="0" tint="-0.14996795556505021"/>
      </left>
      <right style="thin">
        <color auto="1"/>
      </right>
      <top style="thin">
        <color theme="0" tint="-0.14996795556505021"/>
      </top>
      <bottom/>
      <diagonal/>
    </border>
  </borders>
  <cellStyleXfs count="4">
    <xf numFmtId="0" fontId="0" fillId="0" borderId="0"/>
    <xf numFmtId="9" fontId="9" fillId="0" borderId="0" applyFont="0" applyFill="0" applyBorder="0" applyAlignment="0" applyProtection="0"/>
    <xf numFmtId="0" fontId="10" fillId="0" borderId="0"/>
    <xf numFmtId="0" fontId="14" fillId="0" borderId="0"/>
  </cellStyleXfs>
  <cellXfs count="264">
    <xf numFmtId="0" fontId="0" fillId="0" borderId="0" xfId="0"/>
    <xf numFmtId="0" fontId="4" fillId="0" borderId="0" xfId="0" applyFont="1"/>
    <xf numFmtId="0" fontId="5" fillId="0" borderId="1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3" fillId="0" borderId="0" xfId="0" quotePrefix="1" applyFont="1" applyAlignment="1" applyProtection="1">
      <alignment horizontal="left" vertical="center"/>
      <protection locked="0"/>
    </xf>
    <xf numFmtId="0" fontId="23" fillId="0" borderId="0" xfId="0" applyFont="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xf>
    <xf numFmtId="0" fontId="23" fillId="0" borderId="0" xfId="0" applyFont="1"/>
    <xf numFmtId="0" fontId="23" fillId="0" borderId="0" xfId="0" applyFont="1" applyAlignment="1">
      <alignment horizontal="left" vertical="center" wrapText="1"/>
    </xf>
    <xf numFmtId="0" fontId="23" fillId="0" borderId="0" xfId="0" applyFont="1" applyAlignment="1">
      <alignment horizontal="center" vertical="center" wrapText="1"/>
    </xf>
    <xf numFmtId="3" fontId="23" fillId="0" borderId="0" xfId="0" applyNumberFormat="1" applyFont="1" applyAlignment="1">
      <alignment horizontal="right" vertical="center" wrapText="1"/>
    </xf>
    <xf numFmtId="164" fontId="23" fillId="0" borderId="0" xfId="0" applyNumberFormat="1" applyFont="1" applyAlignment="1">
      <alignment horizontal="right" vertical="center" wrapText="1"/>
    </xf>
    <xf numFmtId="3" fontId="23" fillId="0" borderId="0" xfId="0" applyNumberFormat="1" applyFont="1" applyAlignment="1">
      <alignment horizontal="left" vertical="center" wrapText="1"/>
    </xf>
    <xf numFmtId="3" fontId="23" fillId="0" borderId="0" xfId="0" applyNumberFormat="1" applyFont="1" applyAlignment="1">
      <alignment vertical="center" wrapText="1"/>
    </xf>
    <xf numFmtId="9" fontId="23" fillId="0" borderId="0" xfId="1" applyFont="1" applyAlignment="1">
      <alignment vertical="center" wrapText="1"/>
    </xf>
    <xf numFmtId="0" fontId="22" fillId="0" borderId="50" xfId="0" applyFont="1" applyBorder="1" applyAlignment="1">
      <alignment horizontal="center" vertical="center" wrapText="1"/>
    </xf>
    <xf numFmtId="166" fontId="23" fillId="0" borderId="0" xfId="1" applyNumberFormat="1" applyFont="1" applyFill="1" applyBorder="1" applyAlignment="1">
      <alignment horizontal="right" vertical="center" wrapText="1"/>
    </xf>
    <xf numFmtId="0" fontId="23" fillId="0" borderId="0" xfId="0" applyFont="1" applyAlignment="1">
      <alignment horizontal="left"/>
    </xf>
    <xf numFmtId="164" fontId="23" fillId="0" borderId="0" xfId="0" applyNumberFormat="1" applyFont="1" applyAlignment="1">
      <alignment horizontal="right"/>
    </xf>
    <xf numFmtId="166" fontId="23" fillId="0" borderId="0" xfId="1" applyNumberFormat="1" applyFont="1" applyFill="1" applyBorder="1" applyAlignment="1">
      <alignment horizontal="right"/>
    </xf>
    <xf numFmtId="166" fontId="23" fillId="0" borderId="0" xfId="1" applyNumberFormat="1" applyFont="1" applyFill="1" applyAlignment="1">
      <alignment horizontal="right"/>
    </xf>
    <xf numFmtId="166" fontId="23" fillId="0" borderId="0" xfId="1" applyNumberFormat="1" applyFont="1"/>
    <xf numFmtId="166" fontId="23" fillId="0" borderId="0" xfId="0" applyNumberFormat="1" applyFont="1"/>
    <xf numFmtId="167" fontId="25" fillId="0" borderId="55" xfId="0" applyNumberFormat="1" applyFont="1" applyBorder="1" applyAlignment="1">
      <alignment horizontal="center"/>
    </xf>
    <xf numFmtId="167" fontId="25" fillId="0" borderId="52" xfId="0" applyNumberFormat="1" applyFont="1" applyBorder="1" applyAlignment="1">
      <alignment horizontal="center"/>
    </xf>
    <xf numFmtId="0" fontId="26" fillId="0" borderId="0" xfId="0" applyFont="1"/>
    <xf numFmtId="0" fontId="24" fillId="6" borderId="55" xfId="0" applyFont="1" applyFill="1" applyBorder="1" applyAlignment="1">
      <alignment horizontal="center" vertical="center" wrapText="1"/>
    </xf>
    <xf numFmtId="165" fontId="28" fillId="0" borderId="55" xfId="0" applyNumberFormat="1" applyFont="1" applyBorder="1" applyAlignment="1">
      <alignment horizontal="right"/>
    </xf>
    <xf numFmtId="164" fontId="28" fillId="0" borderId="55" xfId="0" applyNumberFormat="1" applyFont="1" applyBorder="1" applyAlignment="1">
      <alignment horizontal="right"/>
    </xf>
    <xf numFmtId="0" fontId="28" fillId="0" borderId="55" xfId="0" applyFont="1" applyBorder="1" applyAlignment="1">
      <alignment horizontal="right"/>
    </xf>
    <xf numFmtId="164" fontId="28" fillId="0" borderId="51" xfId="0" applyNumberFormat="1" applyFont="1" applyBorder="1" applyAlignment="1">
      <alignment horizontal="right"/>
    </xf>
    <xf numFmtId="164" fontId="28" fillId="0" borderId="56" xfId="0" applyNumberFormat="1" applyFont="1" applyBorder="1" applyAlignment="1">
      <alignment horizontal="right"/>
    </xf>
    <xf numFmtId="0" fontId="7" fillId="0" borderId="0" xfId="0" applyFont="1" applyAlignment="1" applyProtection="1">
      <alignment horizontal="left" vertical="center"/>
      <protection locked="0"/>
    </xf>
    <xf numFmtId="164" fontId="12" fillId="4" borderId="7" xfId="0" applyNumberFormat="1" applyFont="1" applyFill="1" applyBorder="1" applyAlignment="1" applyProtection="1">
      <alignment vertical="center"/>
      <protection locked="0"/>
    </xf>
    <xf numFmtId="164" fontId="12" fillId="4" borderId="8" xfId="0" applyNumberFormat="1" applyFont="1" applyFill="1" applyBorder="1" applyAlignment="1" applyProtection="1">
      <alignment vertical="center"/>
      <protection locked="0"/>
    </xf>
    <xf numFmtId="164" fontId="11" fillId="4" borderId="9" xfId="0" applyNumberFormat="1" applyFont="1" applyFill="1" applyBorder="1" applyAlignment="1" applyProtection="1">
      <alignment vertical="center"/>
      <protection locked="0"/>
    </xf>
    <xf numFmtId="164" fontId="11" fillId="5" borderId="16" xfId="0" applyNumberFormat="1" applyFont="1" applyFill="1" applyBorder="1" applyAlignment="1" applyProtection="1">
      <alignment vertical="center"/>
      <protection locked="0"/>
    </xf>
    <xf numFmtId="164" fontId="11" fillId="5" borderId="17" xfId="0" applyNumberFormat="1" applyFont="1" applyFill="1" applyBorder="1" applyAlignment="1" applyProtection="1">
      <alignment vertical="center"/>
      <protection locked="0"/>
    </xf>
    <xf numFmtId="164" fontId="11" fillId="5" borderId="10" xfId="0" applyNumberFormat="1" applyFont="1" applyFill="1" applyBorder="1" applyAlignment="1" applyProtection="1">
      <alignment vertical="center"/>
      <protection locked="0"/>
    </xf>
    <xf numFmtId="3" fontId="11" fillId="0" borderId="4" xfId="0" applyNumberFormat="1" applyFont="1" applyBorder="1" applyAlignment="1" applyProtection="1">
      <alignment vertical="center"/>
      <protection locked="0"/>
    </xf>
    <xf numFmtId="3" fontId="11" fillId="0" borderId="0" xfId="0" applyNumberFormat="1" applyFont="1" applyAlignment="1" applyProtection="1">
      <alignment vertical="center"/>
      <protection locked="0"/>
    </xf>
    <xf numFmtId="3" fontId="11" fillId="0" borderId="10" xfId="0" applyNumberFormat="1" applyFont="1" applyBorder="1" applyAlignment="1" applyProtection="1">
      <alignment vertical="center"/>
      <protection locked="0"/>
    </xf>
    <xf numFmtId="164" fontId="11" fillId="5" borderId="4" xfId="0" applyNumberFormat="1" applyFont="1" applyFill="1" applyBorder="1" applyAlignment="1" applyProtection="1">
      <alignment vertical="center"/>
      <protection locked="0"/>
    </xf>
    <xf numFmtId="164" fontId="11" fillId="5" borderId="0" xfId="0" applyNumberFormat="1" applyFont="1" applyFill="1" applyAlignment="1" applyProtection="1">
      <alignment vertical="center"/>
      <protection locked="0"/>
    </xf>
    <xf numFmtId="3" fontId="11" fillId="0" borderId="11" xfId="0" applyNumberFormat="1" applyFont="1" applyBorder="1" applyAlignment="1" applyProtection="1">
      <alignment vertical="center"/>
      <protection locked="0"/>
    </xf>
    <xf numFmtId="3" fontId="11" fillId="0" borderId="12" xfId="0" applyNumberFormat="1" applyFont="1" applyBorder="1" applyAlignment="1" applyProtection="1">
      <alignment vertical="center"/>
      <protection locked="0"/>
    </xf>
    <xf numFmtId="3" fontId="11" fillId="0" borderId="13" xfId="0" applyNumberFormat="1" applyFont="1" applyBorder="1" applyAlignment="1" applyProtection="1">
      <alignment vertical="center"/>
      <protection locked="0"/>
    </xf>
    <xf numFmtId="0" fontId="1" fillId="0" borderId="0" xfId="0" applyFont="1" applyProtection="1">
      <protection locked="0"/>
    </xf>
    <xf numFmtId="0" fontId="3" fillId="2" borderId="6" xfId="0" applyFont="1" applyFill="1" applyBorder="1" applyAlignment="1" applyProtection="1">
      <alignment horizontal="centerContinuous" wrapText="1"/>
      <protection locked="0"/>
    </xf>
    <xf numFmtId="0" fontId="3" fillId="2" borderId="6" xfId="0" applyFont="1" applyFill="1" applyBorder="1" applyAlignment="1" applyProtection="1">
      <alignment horizontal="centerContinuous"/>
      <protection locked="0"/>
    </xf>
    <xf numFmtId="0" fontId="3" fillId="2" borderId="15" xfId="0" applyFont="1" applyFill="1" applyBorder="1" applyAlignment="1" applyProtection="1">
      <alignment horizontal="centerContinuous"/>
      <protection locked="0"/>
    </xf>
    <xf numFmtId="0" fontId="3" fillId="2" borderId="5" xfId="0" applyFont="1" applyFill="1" applyBorder="1" applyAlignment="1" applyProtection="1">
      <alignment horizontal="centerContinuous" vertical="center"/>
      <protection locked="0"/>
    </xf>
    <xf numFmtId="0" fontId="3" fillId="2" borderId="6"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2" fillId="4" borderId="1" xfId="0" applyFont="1" applyFill="1" applyBorder="1" applyAlignment="1" applyProtection="1">
      <alignment vertical="center"/>
      <protection locked="0"/>
    </xf>
    <xf numFmtId="0" fontId="2" fillId="5" borderId="2" xfId="0" applyFont="1" applyFill="1" applyBorder="1" applyAlignment="1" applyProtection="1">
      <alignment horizontal="left" vertical="center" indent="1"/>
      <protection locked="0"/>
    </xf>
    <xf numFmtId="0" fontId="1" fillId="0" borderId="2" xfId="0" applyFont="1" applyBorder="1" applyAlignment="1" applyProtection="1">
      <alignment horizontal="left" vertical="center" indent="2"/>
      <protection locked="0"/>
    </xf>
    <xf numFmtId="0" fontId="1" fillId="0" borderId="3" xfId="0" applyFont="1" applyBorder="1" applyAlignment="1" applyProtection="1">
      <alignment horizontal="left" vertical="center" indent="2"/>
      <protection locked="0"/>
    </xf>
    <xf numFmtId="3" fontId="1" fillId="0" borderId="0" xfId="0" applyNumberFormat="1" applyFont="1" applyAlignment="1" applyProtection="1">
      <alignment vertical="center"/>
      <protection locked="0"/>
    </xf>
    <xf numFmtId="165" fontId="1" fillId="0" borderId="0" xfId="0" applyNumberFormat="1" applyFont="1" applyProtection="1">
      <protection locked="0"/>
    </xf>
    <xf numFmtId="3" fontId="1" fillId="0" borderId="0" xfId="1" applyNumberFormat="1" applyFont="1" applyProtection="1">
      <protection locked="0"/>
    </xf>
    <xf numFmtId="166" fontId="1" fillId="0" borderId="0" xfId="1" applyNumberFormat="1" applyFont="1" applyProtection="1">
      <protection locked="0"/>
    </xf>
    <xf numFmtId="166" fontId="12" fillId="4" borderId="8" xfId="1" applyNumberFormat="1" applyFont="1" applyFill="1" applyBorder="1" applyAlignment="1" applyProtection="1">
      <alignment horizontal="center" vertical="center"/>
    </xf>
    <xf numFmtId="166" fontId="12" fillId="4" borderId="9" xfId="1" applyNumberFormat="1" applyFont="1" applyFill="1" applyBorder="1" applyAlignment="1" applyProtection="1">
      <alignment horizontal="center" vertical="center"/>
    </xf>
    <xf numFmtId="166" fontId="11" fillId="5" borderId="0" xfId="1" applyNumberFormat="1" applyFont="1" applyFill="1" applyBorder="1" applyAlignment="1" applyProtection="1">
      <alignment horizontal="center" vertical="center"/>
    </xf>
    <xf numFmtId="166" fontId="11" fillId="5" borderId="10" xfId="1" applyNumberFormat="1" applyFont="1" applyFill="1" applyBorder="1" applyAlignment="1" applyProtection="1">
      <alignment horizontal="center" vertical="center"/>
    </xf>
    <xf numFmtId="166" fontId="11" fillId="0" borderId="0" xfId="1" applyNumberFormat="1" applyFont="1" applyBorder="1" applyAlignment="1" applyProtection="1">
      <alignment horizontal="center" vertical="center"/>
    </xf>
    <xf numFmtId="166" fontId="11" fillId="0" borderId="10" xfId="1" applyNumberFormat="1" applyFont="1" applyBorder="1" applyAlignment="1" applyProtection="1">
      <alignment horizontal="center" vertical="center"/>
    </xf>
    <xf numFmtId="166" fontId="11" fillId="0" borderId="11" xfId="1" applyNumberFormat="1" applyFont="1" applyBorder="1" applyAlignment="1" applyProtection="1">
      <alignment horizontal="center" vertical="center"/>
    </xf>
    <xf numFmtId="166" fontId="11" fillId="0" borderId="12" xfId="1" applyNumberFormat="1" applyFont="1" applyBorder="1" applyAlignment="1" applyProtection="1">
      <alignment horizontal="center" vertical="center"/>
    </xf>
    <xf numFmtId="166" fontId="11" fillId="0" borderId="13" xfId="1" applyNumberFormat="1" applyFont="1" applyBorder="1" applyAlignment="1" applyProtection="1">
      <alignment horizontal="center" vertical="center"/>
    </xf>
    <xf numFmtId="0" fontId="12" fillId="4" borderId="1" xfId="0" applyFont="1" applyFill="1" applyBorder="1" applyAlignment="1" applyProtection="1">
      <alignment vertical="center"/>
      <protection locked="0"/>
    </xf>
    <xf numFmtId="3" fontId="12" fillId="4" borderId="8" xfId="0" applyNumberFormat="1" applyFont="1" applyFill="1" applyBorder="1" applyAlignment="1" applyProtection="1">
      <alignment vertical="center"/>
      <protection locked="0"/>
    </xf>
    <xf numFmtId="0" fontId="12" fillId="4" borderId="9" xfId="0" applyFont="1" applyFill="1" applyBorder="1" applyAlignment="1" applyProtection="1">
      <alignment horizontal="center" vertical="center"/>
      <protection locked="0"/>
    </xf>
    <xf numFmtId="0" fontId="11" fillId="7" borderId="19" xfId="0" applyFont="1" applyFill="1" applyBorder="1" applyAlignment="1" applyProtection="1">
      <alignment horizontal="left" vertical="center" wrapText="1"/>
      <protection locked="0"/>
    </xf>
    <xf numFmtId="3" fontId="11" fillId="0" borderId="20" xfId="0" applyNumberFormat="1" applyFont="1" applyBorder="1" applyAlignment="1" applyProtection="1">
      <alignment vertical="center"/>
      <protection locked="0"/>
    </xf>
    <xf numFmtId="3" fontId="11" fillId="0" borderId="21" xfId="0" applyNumberFormat="1" applyFont="1" applyBorder="1" applyAlignment="1" applyProtection="1">
      <alignment vertical="center"/>
      <protection locked="0"/>
    </xf>
    <xf numFmtId="0" fontId="11" fillId="0" borderId="22" xfId="0" applyFont="1" applyBorder="1" applyAlignment="1" applyProtection="1">
      <alignment horizontal="center" vertical="center"/>
      <protection locked="0"/>
    </xf>
    <xf numFmtId="0" fontId="11" fillId="7" borderId="23" xfId="0" applyFont="1" applyFill="1" applyBorder="1" applyAlignment="1" applyProtection="1">
      <alignment horizontal="left" vertical="center" wrapText="1"/>
      <protection locked="0"/>
    </xf>
    <xf numFmtId="3" fontId="11" fillId="0" borderId="24" xfId="0" applyNumberFormat="1" applyFont="1" applyBorder="1" applyAlignment="1" applyProtection="1">
      <alignment vertical="center"/>
      <protection locked="0"/>
    </xf>
    <xf numFmtId="3" fontId="11" fillId="0" borderId="25" xfId="0" applyNumberFormat="1" applyFont="1" applyBorder="1" applyAlignment="1" applyProtection="1">
      <alignment vertical="center"/>
      <protection locked="0"/>
    </xf>
    <xf numFmtId="0" fontId="11" fillId="0" borderId="26" xfId="0" applyFont="1" applyBorder="1" applyAlignment="1" applyProtection="1">
      <alignment horizontal="center" vertical="center"/>
      <protection locked="0"/>
    </xf>
    <xf numFmtId="0" fontId="11" fillId="7" borderId="27" xfId="0" applyFont="1" applyFill="1" applyBorder="1" applyAlignment="1" applyProtection="1">
      <alignment horizontal="left" vertical="center" wrapText="1"/>
      <protection locked="0"/>
    </xf>
    <xf numFmtId="3" fontId="11" fillId="0" borderId="28" xfId="0" applyNumberFormat="1" applyFont="1" applyBorder="1" applyAlignment="1" applyProtection="1">
      <alignment vertical="center"/>
      <protection locked="0"/>
    </xf>
    <xf numFmtId="3" fontId="11" fillId="0" borderId="29" xfId="0" applyNumberFormat="1" applyFont="1" applyBorder="1" applyAlignment="1" applyProtection="1">
      <alignment vertical="center"/>
      <protection locked="0"/>
    </xf>
    <xf numFmtId="0" fontId="11" fillId="0" borderId="30" xfId="0" applyFont="1" applyBorder="1" applyAlignment="1" applyProtection="1">
      <alignment horizontal="center" vertical="center"/>
      <protection locked="0"/>
    </xf>
    <xf numFmtId="166" fontId="12" fillId="4" borderId="12" xfId="1" applyNumberFormat="1" applyFont="1" applyFill="1" applyBorder="1" applyAlignment="1" applyProtection="1">
      <alignment horizontal="center" vertical="center"/>
    </xf>
    <xf numFmtId="166" fontId="11" fillId="0" borderId="21" xfId="1" applyNumberFormat="1" applyFont="1" applyBorder="1" applyAlignment="1" applyProtection="1">
      <alignment horizontal="center" vertical="center"/>
    </xf>
    <xf numFmtId="166" fontId="11" fillId="0" borderId="25" xfId="1" applyNumberFormat="1" applyFont="1" applyBorder="1" applyAlignment="1" applyProtection="1">
      <alignment horizontal="center" vertical="center"/>
    </xf>
    <xf numFmtId="166" fontId="11" fillId="0" borderId="29" xfId="1" applyNumberFormat="1" applyFont="1" applyBorder="1" applyAlignment="1" applyProtection="1">
      <alignment horizontal="center" vertical="center"/>
    </xf>
    <xf numFmtId="3" fontId="11" fillId="0" borderId="22" xfId="0" applyNumberFormat="1" applyFont="1" applyBorder="1" applyAlignment="1" applyProtection="1">
      <alignment vertical="center"/>
      <protection locked="0"/>
    </xf>
    <xf numFmtId="3" fontId="11" fillId="0" borderId="26" xfId="0" applyNumberFormat="1" applyFont="1" applyBorder="1" applyAlignment="1" applyProtection="1">
      <alignment vertical="center"/>
      <protection locked="0"/>
    </xf>
    <xf numFmtId="3" fontId="11" fillId="0" borderId="30" xfId="0" applyNumberFormat="1" applyFont="1" applyBorder="1" applyAlignment="1" applyProtection="1">
      <alignment vertical="center"/>
      <protection locked="0"/>
    </xf>
    <xf numFmtId="164" fontId="12" fillId="4" borderId="11" xfId="0" applyNumberFormat="1" applyFont="1" applyFill="1" applyBorder="1" applyAlignment="1" applyProtection="1">
      <alignment vertical="center"/>
      <protection locked="0"/>
    </xf>
    <xf numFmtId="3" fontId="12" fillId="4" borderId="7" xfId="0" applyNumberFormat="1" applyFont="1" applyFill="1" applyBorder="1" applyAlignment="1" applyProtection="1">
      <alignment vertical="center"/>
      <protection locked="0"/>
    </xf>
    <xf numFmtId="3" fontId="11" fillId="5" borderId="4" xfId="0" applyNumberFormat="1" applyFont="1" applyFill="1" applyBorder="1" applyAlignment="1" applyProtection="1">
      <alignment vertical="center"/>
      <protection locked="0"/>
    </xf>
    <xf numFmtId="3" fontId="11" fillId="5" borderId="0" xfId="0" applyNumberFormat="1" applyFont="1" applyFill="1" applyAlignment="1" applyProtection="1">
      <alignment vertical="center"/>
      <protection locked="0"/>
    </xf>
    <xf numFmtId="3" fontId="11" fillId="5" borderId="10" xfId="0" applyNumberFormat="1" applyFont="1" applyFill="1" applyBorder="1" applyAlignment="1" applyProtection="1">
      <alignment vertical="center"/>
      <protection locked="0"/>
    </xf>
    <xf numFmtId="3" fontId="12" fillId="4" borderId="8" xfId="1" applyNumberFormat="1" applyFont="1" applyFill="1" applyBorder="1" applyAlignment="1" applyProtection="1">
      <alignment horizontal="center" vertical="center"/>
    </xf>
    <xf numFmtId="3" fontId="12" fillId="4" borderId="9" xfId="0" applyNumberFormat="1" applyFont="1" applyFill="1" applyBorder="1" applyAlignment="1">
      <alignment horizontal="center" vertical="center"/>
    </xf>
    <xf numFmtId="3" fontId="11" fillId="5" borderId="0" xfId="1" applyNumberFormat="1" applyFont="1" applyFill="1" applyBorder="1" applyAlignment="1" applyProtection="1">
      <alignment horizontal="center" vertical="center"/>
    </xf>
    <xf numFmtId="3" fontId="11" fillId="5" borderId="10" xfId="0" applyNumberFormat="1" applyFont="1" applyFill="1" applyBorder="1" applyAlignment="1">
      <alignment horizontal="center" vertical="center"/>
    </xf>
    <xf numFmtId="3" fontId="11" fillId="0" borderId="0" xfId="1" applyNumberFormat="1" applyFont="1" applyBorder="1" applyAlignment="1" applyProtection="1">
      <alignment horizontal="center" vertical="center"/>
    </xf>
    <xf numFmtId="3" fontId="11" fillId="0" borderId="10" xfId="0" applyNumberFormat="1" applyFont="1" applyBorder="1" applyAlignment="1">
      <alignment horizontal="center" vertical="center"/>
    </xf>
    <xf numFmtId="3" fontId="11" fillId="0" borderId="11" xfId="1" applyNumberFormat="1" applyFont="1" applyBorder="1" applyAlignment="1" applyProtection="1">
      <alignment horizontal="center" vertical="center"/>
    </xf>
    <xf numFmtId="3" fontId="11" fillId="0" borderId="12" xfId="1" applyNumberFormat="1" applyFont="1" applyBorder="1" applyAlignment="1" applyProtection="1">
      <alignment horizontal="center" vertical="center"/>
    </xf>
    <xf numFmtId="3" fontId="11" fillId="0" borderId="13" xfId="0" applyNumberFormat="1" applyFont="1" applyBorder="1" applyAlignment="1">
      <alignment horizontal="center" vertical="center"/>
    </xf>
    <xf numFmtId="0" fontId="3" fillId="2" borderId="5"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protection locked="0"/>
    </xf>
    <xf numFmtId="164" fontId="12" fillId="4" borderId="11" xfId="0" applyNumberFormat="1" applyFont="1" applyFill="1" applyBorder="1" applyAlignment="1" applyProtection="1">
      <alignment horizontal="right" vertical="center"/>
      <protection locked="0"/>
    </xf>
    <xf numFmtId="9" fontId="12" fillId="4" borderId="12" xfId="1" applyFont="1" applyFill="1" applyBorder="1" applyAlignment="1" applyProtection="1">
      <alignment horizontal="center" vertical="center"/>
      <protection locked="0"/>
    </xf>
    <xf numFmtId="3" fontId="12" fillId="4" borderId="13" xfId="0" applyNumberFormat="1" applyFont="1" applyFill="1" applyBorder="1" applyAlignment="1" applyProtection="1">
      <alignment horizontal="center" vertical="center"/>
      <protection locked="0"/>
    </xf>
    <xf numFmtId="0" fontId="12" fillId="4" borderId="34" xfId="0" applyFont="1" applyFill="1" applyBorder="1" applyAlignment="1" applyProtection="1">
      <alignment horizontal="center" vertical="center"/>
      <protection locked="0"/>
    </xf>
    <xf numFmtId="3" fontId="12" fillId="4" borderId="12" xfId="1" applyNumberFormat="1" applyFont="1" applyFill="1" applyBorder="1" applyAlignment="1" applyProtection="1">
      <alignment horizontal="center" vertical="center"/>
      <protection locked="0"/>
    </xf>
    <xf numFmtId="3" fontId="12" fillId="4" borderId="13" xfId="1" applyNumberFormat="1" applyFont="1" applyFill="1" applyBorder="1" applyAlignment="1" applyProtection="1">
      <alignment horizontal="center" vertical="center"/>
      <protection locked="0"/>
    </xf>
    <xf numFmtId="0" fontId="11" fillId="0" borderId="33" xfId="0" applyFont="1" applyBorder="1" applyAlignment="1" applyProtection="1">
      <alignment horizontal="left" vertical="center" wrapText="1"/>
      <protection locked="0"/>
    </xf>
    <xf numFmtId="3" fontId="11" fillId="0" borderId="4" xfId="0" applyNumberFormat="1" applyFont="1" applyBorder="1" applyAlignment="1" applyProtection="1">
      <alignment horizontal="right" vertical="center"/>
      <protection locked="0"/>
    </xf>
    <xf numFmtId="166" fontId="11" fillId="0" borderId="0" xfId="1" applyNumberFormat="1" applyFont="1" applyFill="1" applyBorder="1" applyAlignment="1" applyProtection="1">
      <alignment horizontal="center" vertical="center"/>
      <protection locked="0"/>
    </xf>
    <xf numFmtId="3" fontId="11" fillId="0" borderId="10" xfId="0" applyNumberFormat="1" applyFont="1" applyBorder="1" applyAlignment="1" applyProtection="1">
      <alignment horizontal="center" vertical="center"/>
      <protection locked="0"/>
    </xf>
    <xf numFmtId="3" fontId="11" fillId="0" borderId="4" xfId="0" applyNumberFormat="1" applyFont="1" applyBorder="1" applyAlignment="1" applyProtection="1">
      <alignment horizontal="center" vertical="center"/>
      <protection locked="0"/>
    </xf>
    <xf numFmtId="3" fontId="11" fillId="0" borderId="0" xfId="1" applyNumberFormat="1" applyFont="1" applyFill="1" applyBorder="1" applyAlignment="1" applyProtection="1">
      <alignment horizontal="center" vertical="center"/>
      <protection locked="0"/>
    </xf>
    <xf numFmtId="3" fontId="11" fillId="0" borderId="10" xfId="1" applyNumberFormat="1" applyFont="1" applyFill="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3" fontId="11" fillId="0" borderId="11" xfId="0" applyNumberFormat="1" applyFont="1" applyBorder="1" applyAlignment="1" applyProtection="1">
      <alignment horizontal="right" vertical="center"/>
      <protection locked="0"/>
    </xf>
    <xf numFmtId="166" fontId="11" fillId="0" borderId="12" xfId="1" applyNumberFormat="1" applyFont="1" applyFill="1" applyBorder="1" applyAlignment="1" applyProtection="1">
      <alignment horizontal="center" vertical="center"/>
      <protection locked="0"/>
    </xf>
    <xf numFmtId="3" fontId="11" fillId="0" borderId="13" xfId="0" applyNumberFormat="1" applyFont="1" applyBorder="1" applyAlignment="1" applyProtection="1">
      <alignment horizontal="center" vertical="center"/>
      <protection locked="0"/>
    </xf>
    <xf numFmtId="3" fontId="11" fillId="0" borderId="11" xfId="0" applyNumberFormat="1" applyFont="1" applyBorder="1" applyAlignment="1" applyProtection="1">
      <alignment horizontal="center" vertical="center"/>
      <protection locked="0"/>
    </xf>
    <xf numFmtId="3" fontId="11" fillId="0" borderId="12" xfId="1" applyNumberFormat="1" applyFont="1" applyFill="1" applyBorder="1" applyAlignment="1" applyProtection="1">
      <alignment horizontal="center" vertical="center"/>
      <protection locked="0"/>
    </xf>
    <xf numFmtId="3" fontId="11" fillId="0" borderId="13" xfId="1" applyNumberFormat="1" applyFont="1" applyFill="1" applyBorder="1" applyAlignment="1" applyProtection="1">
      <alignment horizontal="center" vertical="center"/>
      <protection locked="0"/>
    </xf>
    <xf numFmtId="166" fontId="12" fillId="4" borderId="34" xfId="1" applyNumberFormat="1" applyFont="1" applyFill="1" applyBorder="1" applyAlignment="1" applyProtection="1">
      <alignment horizontal="center" vertical="center"/>
    </xf>
    <xf numFmtId="166" fontId="12" fillId="4" borderId="35" xfId="1" quotePrefix="1" applyNumberFormat="1" applyFont="1" applyFill="1" applyBorder="1" applyAlignment="1" applyProtection="1">
      <alignment horizontal="center" vertical="center"/>
    </xf>
    <xf numFmtId="166" fontId="11" fillId="0" borderId="4" xfId="1" applyNumberFormat="1" applyFont="1" applyFill="1" applyBorder="1" applyAlignment="1" applyProtection="1">
      <alignment horizontal="center" vertical="center"/>
    </xf>
    <xf numFmtId="166" fontId="11" fillId="0" borderId="10" xfId="1" applyNumberFormat="1" applyFont="1" applyFill="1" applyBorder="1" applyAlignment="1" applyProtection="1">
      <alignment horizontal="center" vertical="center"/>
    </xf>
    <xf numFmtId="166" fontId="11" fillId="0" borderId="11" xfId="1" applyNumberFormat="1" applyFont="1" applyFill="1" applyBorder="1" applyAlignment="1" applyProtection="1">
      <alignment horizontal="center" vertical="center"/>
    </xf>
    <xf numFmtId="166" fontId="11" fillId="0" borderId="13" xfId="1"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3" fontId="11" fillId="0" borderId="0" xfId="0" applyNumberFormat="1" applyFont="1" applyAlignment="1" applyProtection="1">
      <alignment horizontal="right" vertical="center"/>
      <protection locked="0"/>
    </xf>
    <xf numFmtId="0" fontId="21" fillId="0" borderId="0" xfId="0" quotePrefix="1" applyFont="1" applyProtection="1">
      <protection locked="0"/>
    </xf>
    <xf numFmtId="3" fontId="11" fillId="0" borderId="58" xfId="0" applyNumberFormat="1" applyFont="1" applyBorder="1" applyAlignment="1" applyProtection="1">
      <alignment horizontal="center" vertical="center"/>
      <protection locked="0"/>
    </xf>
    <xf numFmtId="3" fontId="11" fillId="0" borderId="58" xfId="0" applyNumberFormat="1" applyFont="1" applyBorder="1" applyAlignment="1" applyProtection="1">
      <alignment horizontal="right" vertical="center"/>
      <protection locked="0"/>
    </xf>
    <xf numFmtId="164" fontId="11" fillId="0" borderId="58" xfId="0" applyNumberFormat="1" applyFont="1" applyBorder="1" applyAlignment="1" applyProtection="1">
      <alignment horizontal="right" vertical="center"/>
      <protection locked="0"/>
    </xf>
    <xf numFmtId="0" fontId="11" fillId="0" borderId="59" xfId="0" applyFont="1" applyBorder="1" applyAlignment="1" applyProtection="1">
      <alignment horizontal="right" vertical="center" wrapText="1"/>
      <protection locked="0"/>
    </xf>
    <xf numFmtId="3" fontId="11" fillId="0" borderId="60" xfId="0" applyNumberFormat="1" applyFont="1" applyBorder="1" applyAlignment="1" applyProtection="1">
      <alignment horizontal="center" vertical="center"/>
      <protection locked="0"/>
    </xf>
    <xf numFmtId="3" fontId="11" fillId="0" borderId="60" xfId="0" applyNumberFormat="1" applyFont="1" applyBorder="1" applyAlignment="1" applyProtection="1">
      <alignment horizontal="right" vertical="center"/>
      <protection locked="0"/>
    </xf>
    <xf numFmtId="164" fontId="11" fillId="0" borderId="60" xfId="0" applyNumberFormat="1" applyFont="1" applyBorder="1" applyAlignment="1" applyProtection="1">
      <alignment horizontal="right" vertical="center"/>
      <protection locked="0"/>
    </xf>
    <xf numFmtId="0" fontId="11" fillId="0" borderId="62" xfId="0" applyFont="1" applyBorder="1" applyAlignment="1" applyProtection="1">
      <alignment horizontal="right" vertical="center" wrapText="1"/>
      <protection locked="0"/>
    </xf>
    <xf numFmtId="0" fontId="11" fillId="0" borderId="64" xfId="0" applyFont="1" applyBorder="1" applyAlignment="1" applyProtection="1">
      <alignment horizontal="right" vertical="center" wrapText="1"/>
      <protection locked="0"/>
    </xf>
    <xf numFmtId="3" fontId="11" fillId="4" borderId="65" xfId="0" applyNumberFormat="1" applyFont="1" applyFill="1" applyBorder="1" applyAlignment="1" applyProtection="1">
      <alignment horizontal="center" vertical="center"/>
      <protection locked="0"/>
    </xf>
    <xf numFmtId="3" fontId="11" fillId="4" borderId="66" xfId="0" applyNumberFormat="1" applyFont="1" applyFill="1" applyBorder="1" applyAlignment="1" applyProtection="1">
      <alignment horizontal="center" vertical="center"/>
      <protection locked="0"/>
    </xf>
    <xf numFmtId="166" fontId="11" fillId="4" borderId="13" xfId="1" applyNumberFormat="1" applyFont="1" applyFill="1" applyBorder="1" applyAlignment="1" applyProtection="1">
      <alignment horizontal="center" vertical="center"/>
      <protection locked="0"/>
    </xf>
    <xf numFmtId="166" fontId="11" fillId="4" borderId="67" xfId="1" applyNumberFormat="1" applyFont="1" applyFill="1" applyBorder="1" applyAlignment="1" applyProtection="1">
      <alignment horizontal="center" vertical="center"/>
      <protection locked="0"/>
    </xf>
    <xf numFmtId="166" fontId="11" fillId="0" borderId="61" xfId="1" applyNumberFormat="1" applyFont="1" applyFill="1" applyBorder="1" applyAlignment="1" applyProtection="1">
      <alignment horizontal="center" vertical="center"/>
    </xf>
    <xf numFmtId="166" fontId="11" fillId="0" borderId="63" xfId="1" applyNumberFormat="1" applyFont="1" applyFill="1" applyBorder="1" applyAlignment="1" applyProtection="1">
      <alignment horizontal="center" vertical="center"/>
    </xf>
    <xf numFmtId="3" fontId="15" fillId="0" borderId="46" xfId="0" applyNumberFormat="1" applyFont="1" applyBorder="1" applyAlignment="1" applyProtection="1">
      <alignment horizontal="right" vertical="center" wrapText="1"/>
      <protection locked="0"/>
    </xf>
    <xf numFmtId="0" fontId="3" fillId="2" borderId="5" xfId="0" applyFont="1" applyFill="1" applyBorder="1" applyAlignment="1" applyProtection="1">
      <alignment horizontal="centerContinuous" vertical="center" wrapText="1"/>
      <protection locked="0"/>
    </xf>
    <xf numFmtId="0" fontId="3" fillId="2"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protection locked="0"/>
    </xf>
    <xf numFmtId="3" fontId="1" fillId="0" borderId="0" xfId="0" applyNumberFormat="1" applyFont="1" applyProtection="1">
      <protection locked="0"/>
    </xf>
    <xf numFmtId="0" fontId="1" fillId="0" borderId="47" xfId="0" applyFont="1" applyBorder="1" applyAlignment="1" applyProtection="1">
      <alignment horizontal="left" vertical="center" wrapText="1" indent="1"/>
      <protection locked="0"/>
    </xf>
    <xf numFmtId="0" fontId="20" fillId="0" borderId="47"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indent="1"/>
      <protection locked="0"/>
    </xf>
    <xf numFmtId="0" fontId="20" fillId="0" borderId="1" xfId="0" applyFont="1" applyBorder="1" applyAlignment="1" applyProtection="1">
      <alignment horizontal="center" vertical="center" wrapText="1"/>
      <protection locked="0"/>
    </xf>
    <xf numFmtId="3" fontId="1" fillId="0" borderId="40" xfId="0" applyNumberFormat="1" applyFont="1" applyBorder="1" applyAlignment="1" applyProtection="1">
      <alignment horizontal="right" vertical="center"/>
      <protection locked="0"/>
    </xf>
    <xf numFmtId="0" fontId="2" fillId="0" borderId="1" xfId="0" applyFont="1" applyBorder="1" applyAlignment="1" applyProtection="1">
      <alignment horizontal="left" vertical="center" wrapText="1" indent="1"/>
      <protection locked="0"/>
    </xf>
    <xf numFmtId="0" fontId="2" fillId="0" borderId="1"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protection locked="0"/>
    </xf>
    <xf numFmtId="0" fontId="2" fillId="0" borderId="49" xfId="0" applyFont="1" applyBorder="1" applyAlignment="1" applyProtection="1">
      <alignment horizontal="left" vertical="center" wrapText="1" indent="1"/>
      <protection locked="0"/>
    </xf>
    <xf numFmtId="0" fontId="2" fillId="0" borderId="49" xfId="0" applyFont="1" applyBorder="1" applyAlignment="1" applyProtection="1">
      <alignment horizontal="left" vertical="center" wrapText="1"/>
      <protection locked="0"/>
    </xf>
    <xf numFmtId="166" fontId="2" fillId="0" borderId="49" xfId="1" applyNumberFormat="1" applyFont="1" applyFill="1" applyBorder="1" applyAlignment="1" applyProtection="1">
      <alignment horizontal="center" vertical="center"/>
      <protection locked="0"/>
    </xf>
    <xf numFmtId="164" fontId="1" fillId="0" borderId="0" xfId="0" applyNumberFormat="1" applyFont="1" applyProtection="1">
      <protection locked="0"/>
    </xf>
    <xf numFmtId="0" fontId="1" fillId="7" borderId="37" xfId="0" applyFont="1" applyFill="1" applyBorder="1" applyAlignment="1" applyProtection="1">
      <alignment horizontal="left" vertical="center" wrapText="1" indent="1"/>
      <protection locked="0"/>
    </xf>
    <xf numFmtId="0" fontId="20" fillId="7" borderId="37"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indent="1"/>
      <protection locked="0"/>
    </xf>
    <xf numFmtId="0" fontId="20" fillId="7"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left" vertical="center" wrapText="1" indent="1"/>
      <protection locked="0"/>
    </xf>
    <xf numFmtId="0" fontId="2" fillId="7" borderId="1" xfId="0" applyFont="1" applyFill="1" applyBorder="1" applyAlignment="1" applyProtection="1">
      <alignment horizontal="left" vertical="center" wrapText="1"/>
      <protection locked="0"/>
    </xf>
    <xf numFmtId="0" fontId="2" fillId="7" borderId="49" xfId="0" applyFont="1" applyFill="1" applyBorder="1" applyAlignment="1" applyProtection="1">
      <alignment horizontal="left" vertical="center" wrapText="1" indent="1"/>
      <protection locked="0"/>
    </xf>
    <xf numFmtId="0" fontId="2" fillId="7" borderId="49" xfId="0" applyFont="1" applyFill="1" applyBorder="1" applyAlignment="1" applyProtection="1">
      <alignment horizontal="left" vertical="center" wrapText="1"/>
      <protection locked="0"/>
    </xf>
    <xf numFmtId="166" fontId="2" fillId="7" borderId="49" xfId="1" applyNumberFormat="1" applyFont="1" applyFill="1" applyBorder="1" applyAlignment="1" applyProtection="1">
      <alignment horizontal="center" vertical="center"/>
      <protection locked="0"/>
    </xf>
    <xf numFmtId="0" fontId="1" fillId="0" borderId="37" xfId="0" applyFont="1" applyBorder="1" applyAlignment="1" applyProtection="1">
      <alignment horizontal="left" vertical="center" wrapText="1" indent="1"/>
      <protection locked="0"/>
    </xf>
    <xf numFmtId="0" fontId="20" fillId="0" borderId="37" xfId="0" applyFont="1" applyBorder="1" applyAlignment="1" applyProtection="1">
      <alignment horizontal="center" vertical="center" wrapText="1"/>
      <protection locked="0"/>
    </xf>
    <xf numFmtId="0" fontId="2" fillId="7" borderId="42" xfId="0" applyFont="1" applyFill="1" applyBorder="1" applyAlignment="1" applyProtection="1">
      <alignment horizontal="left" vertical="center" wrapText="1" indent="1"/>
      <protection locked="0"/>
    </xf>
    <xf numFmtId="0" fontId="2" fillId="7" borderId="42" xfId="0" applyFont="1" applyFill="1" applyBorder="1" applyAlignment="1" applyProtection="1">
      <alignment horizontal="left" vertical="center" wrapText="1"/>
      <protection locked="0"/>
    </xf>
    <xf numFmtId="0" fontId="21" fillId="7" borderId="44" xfId="0" applyFont="1" applyFill="1" applyBorder="1" applyAlignment="1" applyProtection="1">
      <alignment horizontal="left" vertical="center"/>
      <protection locked="0"/>
    </xf>
    <xf numFmtId="0" fontId="2" fillId="7" borderId="44" xfId="0" applyFont="1" applyFill="1" applyBorder="1" applyAlignment="1" applyProtection="1">
      <alignment horizontal="left" vertical="center" wrapText="1" indent="1"/>
      <protection locked="0"/>
    </xf>
    <xf numFmtId="0" fontId="2" fillId="7" borderId="44" xfId="0" applyFont="1" applyFill="1" applyBorder="1" applyAlignment="1" applyProtection="1">
      <alignment horizontal="left" vertical="center" wrapText="1"/>
      <protection locked="0"/>
    </xf>
    <xf numFmtId="166" fontId="2" fillId="7" borderId="44" xfId="1" applyNumberFormat="1" applyFont="1" applyFill="1" applyBorder="1" applyAlignment="1" applyProtection="1">
      <alignment horizontal="center" vertical="center"/>
      <protection locked="0"/>
    </xf>
    <xf numFmtId="0" fontId="2" fillId="0" borderId="42" xfId="0" applyFont="1" applyBorder="1" applyAlignment="1" applyProtection="1">
      <alignment horizontal="left" vertical="center" wrapText="1" indent="1"/>
      <protection locked="0"/>
    </xf>
    <xf numFmtId="0" fontId="2" fillId="0" borderId="42" xfId="0" applyFont="1" applyBorder="1" applyAlignment="1" applyProtection="1">
      <alignment horizontal="left" vertical="center" wrapText="1"/>
      <protection locked="0"/>
    </xf>
    <xf numFmtId="166" fontId="1" fillId="0" borderId="0" xfId="0" applyNumberFormat="1" applyFont="1" applyProtection="1">
      <protection locked="0"/>
    </xf>
    <xf numFmtId="0" fontId="21" fillId="0" borderId="0" xfId="0" applyFont="1" applyProtection="1">
      <protection locked="0"/>
    </xf>
    <xf numFmtId="166" fontId="2" fillId="0" borderId="40" xfId="1" applyNumberFormat="1" applyFont="1" applyFill="1" applyBorder="1" applyAlignment="1" applyProtection="1">
      <alignment horizontal="right" vertical="center"/>
    </xf>
    <xf numFmtId="164" fontId="15" fillId="7" borderId="38" xfId="0" applyNumberFormat="1" applyFont="1" applyFill="1" applyBorder="1" applyAlignment="1" applyProtection="1">
      <alignment horizontal="right" vertical="center" wrapText="1"/>
      <protection locked="0"/>
    </xf>
    <xf numFmtId="164" fontId="1" fillId="7" borderId="40" xfId="0" applyNumberFormat="1" applyFont="1" applyFill="1" applyBorder="1" applyAlignment="1" applyProtection="1">
      <alignment horizontal="right" vertical="center"/>
      <protection locked="0"/>
    </xf>
    <xf numFmtId="3" fontId="15" fillId="7" borderId="38" xfId="0" applyNumberFormat="1" applyFont="1" applyFill="1" applyBorder="1" applyAlignment="1" applyProtection="1">
      <alignment horizontal="right" vertical="center" wrapText="1"/>
      <protection locked="0"/>
    </xf>
    <xf numFmtId="3" fontId="1" fillId="7" borderId="40" xfId="0" applyNumberFormat="1" applyFont="1" applyFill="1" applyBorder="1" applyAlignment="1" applyProtection="1">
      <alignment horizontal="right" vertical="center"/>
      <protection locked="0"/>
    </xf>
    <xf numFmtId="166" fontId="2" fillId="7" borderId="40" xfId="1" applyNumberFormat="1" applyFont="1" applyFill="1" applyBorder="1" applyAlignment="1" applyProtection="1">
      <alignment horizontal="right" vertical="center"/>
    </xf>
    <xf numFmtId="3" fontId="15" fillId="0" borderId="38" xfId="0" applyNumberFormat="1" applyFont="1" applyBorder="1" applyAlignment="1" applyProtection="1">
      <alignment horizontal="right" vertical="center" wrapText="1"/>
      <protection locked="0"/>
    </xf>
    <xf numFmtId="166" fontId="2" fillId="7" borderId="43" xfId="1" applyNumberFormat="1" applyFont="1" applyFill="1" applyBorder="1" applyAlignment="1" applyProtection="1">
      <alignment horizontal="right" vertical="center"/>
    </xf>
    <xf numFmtId="166" fontId="2" fillId="0" borderId="43" xfId="1" applyNumberFormat="1" applyFont="1" applyFill="1" applyBorder="1" applyAlignment="1" applyProtection="1">
      <alignment horizontal="right" vertical="center"/>
    </xf>
    <xf numFmtId="164" fontId="2" fillId="7" borderId="43" xfId="0" applyNumberFormat="1" applyFont="1" applyFill="1" applyBorder="1" applyAlignment="1">
      <alignment horizontal="right" vertical="center"/>
    </xf>
    <xf numFmtId="168" fontId="16" fillId="0" borderId="0" xfId="0" applyNumberFormat="1" applyFont="1" applyAlignment="1" applyProtection="1">
      <alignment vertical="center"/>
      <protection hidden="1"/>
    </xf>
    <xf numFmtId="0" fontId="11" fillId="0" borderId="0" xfId="0" applyFont="1" applyAlignment="1" applyProtection="1">
      <alignment vertical="top" wrapText="1"/>
      <protection locked="0"/>
    </xf>
    <xf numFmtId="0" fontId="30" fillId="0" borderId="0" xfId="0" applyFont="1" applyAlignment="1">
      <alignment horizontal="center"/>
    </xf>
    <xf numFmtId="0" fontId="30" fillId="0" borderId="0" xfId="0" applyFont="1" applyAlignment="1">
      <alignment horizontal="left"/>
    </xf>
    <xf numFmtId="0" fontId="1" fillId="0" borderId="0" xfId="0" applyFont="1" applyAlignment="1" applyProtection="1">
      <alignment vertical="center"/>
      <protection locked="0"/>
    </xf>
    <xf numFmtId="0" fontId="31" fillId="9" borderId="0" xfId="0" applyFont="1" applyFill="1" applyAlignment="1" applyProtection="1">
      <alignment vertical="center"/>
      <protection locked="0"/>
    </xf>
    <xf numFmtId="0" fontId="1" fillId="9" borderId="0" xfId="0" applyFont="1" applyFill="1" applyAlignment="1" applyProtection="1">
      <alignment vertical="center"/>
      <protection locked="0"/>
    </xf>
    <xf numFmtId="0" fontId="2" fillId="9" borderId="0" xfId="0" applyFont="1" applyFill="1" applyAlignment="1" applyProtection="1">
      <alignment vertical="center"/>
      <protection locked="0"/>
    </xf>
    <xf numFmtId="0" fontId="32" fillId="9" borderId="0" xfId="0" applyFont="1" applyFill="1" applyAlignment="1" applyProtection="1">
      <alignment horizontal="right" vertical="center" indent="2"/>
      <protection locked="0"/>
    </xf>
    <xf numFmtId="0" fontId="4" fillId="0" borderId="0" xfId="0" applyFont="1" applyAlignment="1" applyProtection="1">
      <alignment vertical="center"/>
      <protection locked="0"/>
    </xf>
    <xf numFmtId="3" fontId="12" fillId="4" borderId="9" xfId="0" applyNumberFormat="1" applyFont="1" applyFill="1" applyBorder="1" applyAlignment="1" applyProtection="1">
      <alignment vertical="center"/>
      <protection locked="0"/>
    </xf>
    <xf numFmtId="3" fontId="12" fillId="5" borderId="16" xfId="0" applyNumberFormat="1" applyFont="1" applyFill="1" applyBorder="1" applyAlignment="1" applyProtection="1">
      <alignment vertical="center"/>
      <protection locked="0"/>
    </xf>
    <xf numFmtId="3" fontId="12" fillId="5" borderId="17" xfId="0" applyNumberFormat="1" applyFont="1" applyFill="1" applyBorder="1" applyAlignment="1" applyProtection="1">
      <alignment vertical="center"/>
      <protection locked="0"/>
    </xf>
    <xf numFmtId="3" fontId="12" fillId="5" borderId="10" xfId="0" applyNumberFormat="1" applyFont="1" applyFill="1" applyBorder="1" applyAlignment="1" applyProtection="1">
      <alignment vertical="center"/>
      <protection locked="0"/>
    </xf>
    <xf numFmtId="3" fontId="12" fillId="5" borderId="4" xfId="0" applyNumberFormat="1" applyFont="1" applyFill="1" applyBorder="1" applyAlignment="1" applyProtection="1">
      <alignment vertical="center"/>
      <protection locked="0"/>
    </xf>
    <xf numFmtId="3" fontId="12" fillId="5" borderId="0" xfId="0" applyNumberFormat="1" applyFont="1" applyFill="1" applyAlignment="1" applyProtection="1">
      <alignment vertical="center"/>
      <protection locked="0"/>
    </xf>
    <xf numFmtId="164" fontId="12" fillId="4" borderId="9" xfId="0" applyNumberFormat="1" applyFont="1" applyFill="1" applyBorder="1" applyAlignment="1" applyProtection="1">
      <alignment vertical="center"/>
      <protection locked="0"/>
    </xf>
    <xf numFmtId="164" fontId="12" fillId="5" borderId="16" xfId="0" applyNumberFormat="1" applyFont="1" applyFill="1" applyBorder="1" applyAlignment="1" applyProtection="1">
      <alignment vertical="center"/>
      <protection locked="0"/>
    </xf>
    <xf numFmtId="164" fontId="12" fillId="5" borderId="17" xfId="0" applyNumberFormat="1" applyFont="1" applyFill="1" applyBorder="1" applyAlignment="1" applyProtection="1">
      <alignment vertical="center"/>
      <protection locked="0"/>
    </xf>
    <xf numFmtId="164" fontId="12" fillId="5" borderId="10" xfId="0" applyNumberFormat="1" applyFont="1" applyFill="1" applyBorder="1" applyAlignment="1" applyProtection="1">
      <alignment vertical="center"/>
      <protection locked="0"/>
    </xf>
    <xf numFmtId="164" fontId="11" fillId="0" borderId="4" xfId="0" applyNumberFormat="1" applyFont="1" applyBorder="1" applyAlignment="1" applyProtection="1">
      <alignment vertical="center"/>
      <protection locked="0"/>
    </xf>
    <xf numFmtId="164" fontId="11" fillId="0" borderId="0" xfId="0" applyNumberFormat="1" applyFont="1" applyAlignment="1" applyProtection="1">
      <alignment vertical="center"/>
      <protection locked="0"/>
    </xf>
    <xf numFmtId="164" fontId="11" fillId="0" borderId="10" xfId="0" applyNumberFormat="1" applyFont="1" applyBorder="1" applyAlignment="1" applyProtection="1">
      <alignment vertical="center"/>
      <protection locked="0"/>
    </xf>
    <xf numFmtId="164" fontId="12" fillId="5" borderId="4" xfId="0" applyNumberFormat="1" applyFont="1" applyFill="1" applyBorder="1" applyAlignment="1" applyProtection="1">
      <alignment vertical="center"/>
      <protection locked="0"/>
    </xf>
    <xf numFmtId="164" fontId="12" fillId="5" borderId="0" xfId="0" applyNumberFormat="1" applyFont="1" applyFill="1" applyAlignment="1" applyProtection="1">
      <alignment vertical="center"/>
      <protection locked="0"/>
    </xf>
    <xf numFmtId="164" fontId="11" fillId="0" borderId="11" xfId="0" applyNumberFormat="1" applyFont="1" applyBorder="1" applyAlignment="1" applyProtection="1">
      <alignment vertical="center"/>
      <protection locked="0"/>
    </xf>
    <xf numFmtId="164" fontId="11" fillId="0" borderId="12" xfId="0" applyNumberFormat="1" applyFont="1" applyBorder="1" applyAlignment="1" applyProtection="1">
      <alignment vertical="center"/>
      <protection locked="0"/>
    </xf>
    <xf numFmtId="164" fontId="11" fillId="0" borderId="13" xfId="0" applyNumberFormat="1" applyFont="1" applyBorder="1" applyAlignment="1" applyProtection="1">
      <alignment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wrapText="1"/>
      <protection locked="0"/>
    </xf>
    <xf numFmtId="0" fontId="3" fillId="3" borderId="6"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1" fillId="0" borderId="7" xfId="0" applyFont="1" applyBorder="1" applyAlignment="1" applyProtection="1">
      <alignment horizontal="justify" vertical="top" wrapText="1"/>
      <protection locked="0"/>
    </xf>
    <xf numFmtId="0" fontId="11" fillId="0" borderId="9" xfId="0" applyFont="1" applyBorder="1" applyAlignment="1" applyProtection="1">
      <alignment horizontal="justify" vertical="top" wrapText="1"/>
      <protection locked="0"/>
    </xf>
    <xf numFmtId="0" fontId="2" fillId="7" borderId="36" xfId="0" applyFont="1" applyFill="1" applyBorder="1" applyAlignment="1" applyProtection="1">
      <alignment horizontal="left" vertical="center" wrapText="1"/>
      <protection locked="0"/>
    </xf>
    <xf numFmtId="0" fontId="2" fillId="7" borderId="39" xfId="0" applyFont="1" applyFill="1" applyBorder="1" applyAlignment="1" applyProtection="1">
      <alignment horizontal="left" vertical="center" wrapText="1"/>
      <protection locked="0"/>
    </xf>
    <xf numFmtId="0" fontId="2" fillId="7" borderId="41" xfId="0" applyFont="1" applyFill="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7" borderId="48" xfId="0" applyFont="1" applyFill="1" applyBorder="1" applyAlignment="1" applyProtection="1">
      <alignment horizontal="left" vertical="center" wrapText="1"/>
      <protection locked="0"/>
    </xf>
    <xf numFmtId="0" fontId="24" fillId="8" borderId="51" xfId="0" applyFont="1" applyFill="1" applyBorder="1" applyAlignment="1">
      <alignment horizontal="center" vertical="center" wrapText="1"/>
    </xf>
    <xf numFmtId="0" fontId="27" fillId="8" borderId="54" xfId="0" applyFont="1" applyFill="1" applyBorder="1" applyAlignment="1">
      <alignment wrapText="1"/>
    </xf>
    <xf numFmtId="0" fontId="24" fillId="6" borderId="51" xfId="0" applyFont="1" applyFill="1" applyBorder="1" applyAlignment="1">
      <alignment horizontal="center" vertical="center" wrapText="1"/>
    </xf>
    <xf numFmtId="0" fontId="27" fillId="6" borderId="54" xfId="0" applyFont="1" applyFill="1" applyBorder="1" applyAlignment="1">
      <alignment wrapText="1"/>
    </xf>
    <xf numFmtId="0" fontId="24" fillId="6" borderId="54" xfId="0" applyFont="1" applyFill="1" applyBorder="1" applyAlignment="1">
      <alignment wrapText="1"/>
    </xf>
    <xf numFmtId="0" fontId="24" fillId="6" borderId="52" xfId="0" applyFont="1" applyFill="1" applyBorder="1" applyAlignment="1">
      <alignment horizontal="center" vertical="center" wrapText="1"/>
    </xf>
    <xf numFmtId="0" fontId="27" fillId="6" borderId="53" xfId="0" applyFont="1" applyFill="1" applyBorder="1" applyAlignment="1">
      <alignment vertical="center" wrapText="1"/>
    </xf>
    <xf numFmtId="0" fontId="11" fillId="0" borderId="26" xfId="0" applyFont="1" applyBorder="1" applyAlignment="1" applyProtection="1">
      <alignment horizontal="center" vertical="center" wrapText="1"/>
      <protection locked="0"/>
    </xf>
  </cellXfs>
  <cellStyles count="4">
    <cellStyle name="Normal" xfId="0" builtinId="0"/>
    <cellStyle name="Normal 2" xfId="2" xr:uid="{00000000-0005-0000-0000-000001000000}"/>
    <cellStyle name="Normal 3" xfId="3" xr:uid="{00000000-0005-0000-0000-000002000000}"/>
    <cellStyle name="Porcentaje" xfId="1" builtinId="5"/>
  </cellStyles>
  <dxfs count="117">
    <dxf>
      <font>
        <strike val="0"/>
        <outline val="0"/>
        <shadow val="0"/>
        <u val="none"/>
        <vertAlign val="baseline"/>
        <sz val="10"/>
        <color theme="1"/>
        <name val="Calibri"/>
        <scheme val="minor"/>
      </font>
      <numFmt numFmtId="0" formatCode="General"/>
      <fill>
        <patternFill patternType="none">
          <fgColor indexed="64"/>
          <bgColor auto="1"/>
        </patternFill>
      </fill>
    </dxf>
    <dxf>
      <font>
        <strike val="0"/>
        <outline val="0"/>
        <shadow val="0"/>
        <u val="none"/>
        <vertAlign val="baseline"/>
        <sz val="10"/>
        <color theme="1"/>
        <name val="Calibri"/>
        <scheme val="minor"/>
      </font>
      <numFmt numFmtId="166" formatCode="0.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theme="1"/>
        <name val="Calibri"/>
        <scheme val="minor"/>
      </font>
      <numFmt numFmtId="166"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b val="0"/>
        <strike val="0"/>
        <outline val="0"/>
        <shadow val="0"/>
        <u val="none"/>
        <vertAlign val="baseline"/>
        <sz val="10"/>
        <color theme="1"/>
        <name val="Calibri"/>
        <scheme val="minor"/>
      </font>
      <fill>
        <patternFill patternType="none">
          <fgColor indexed="64"/>
          <bgColor auto="1"/>
        </patternFill>
      </fill>
      <alignment horizontal="left"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1"/>
        </top>
      </border>
    </dxf>
    <dxf>
      <font>
        <strike val="0"/>
        <outline val="0"/>
        <shadow val="0"/>
        <u val="none"/>
        <vertAlign val="baseline"/>
        <sz val="10"/>
        <color theme="1"/>
        <name val="Calibri"/>
        <scheme val="minor"/>
      </font>
      <fill>
        <patternFill patternType="none">
          <fgColor indexed="64"/>
          <bgColor auto="1"/>
        </patternFill>
      </fill>
    </dxf>
    <dxf>
      <border outline="0">
        <bottom style="thin">
          <color theme="1"/>
        </bottom>
      </border>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rgb="FF000000"/>
        <name val="Calibri"/>
        <scheme val="none"/>
      </font>
      <fill>
        <patternFill patternType="none">
          <fgColor rgb="FF000000"/>
          <bgColor rgb="FFFFFFFF"/>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0"/>
        <color theme="1"/>
        <name val="Calibri"/>
        <scheme val="minor"/>
      </font>
      <fill>
        <patternFill patternType="none">
          <fgColor indexed="64"/>
          <bgColor indexed="65"/>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D244C"/>
      <color rgb="FFCC3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247650</xdr:colOff>
      <xdr:row>6</xdr:row>
      <xdr:rowOff>96903</xdr:rowOff>
    </xdr:from>
    <xdr:ext cx="1818831" cy="437492"/>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ysClr val="windowText" lastClr="000000"/>
                        </a:solidFill>
                        <a:latin typeface="Cambria Math" panose="02040503050406030204" pitchFamily="18" charset="0"/>
                      </a:rPr>
                      <m:t>𝑉𝐺𝐶</m:t>
                    </m:r>
                    <m:r>
                      <a:rPr lang="es-MX" sz="1100" b="0" i="1">
                        <a:solidFill>
                          <a:sysClr val="windowText" lastClr="000000"/>
                        </a:solidFill>
                        <a:latin typeface="Cambria Math" panose="02040503050406030204" pitchFamily="18" charset="0"/>
                      </a:rPr>
                      <m:t>=</m:t>
                    </m:r>
                    <m:d>
                      <m:dPr>
                        <m:ctrlPr>
                          <a:rPr lang="es-MX" sz="1100" b="0" i="1">
                            <a:solidFill>
                              <a:sysClr val="windowText" lastClr="000000"/>
                            </a:solidFill>
                            <a:latin typeface="Cambria Math" panose="02040503050406030204" pitchFamily="18" charset="0"/>
                          </a:rPr>
                        </m:ctrlPr>
                      </m:dPr>
                      <m:e>
                        <m:d>
                          <m:dPr>
                            <m:ctrlPr>
                              <a:rPr lang="es-MX" sz="1100" b="0" i="1">
                                <a:solidFill>
                                  <a:sysClr val="windowText" lastClr="000000"/>
                                </a:solidFill>
                                <a:latin typeface="Cambria Math" panose="02040503050406030204" pitchFamily="18" charset="0"/>
                              </a:rPr>
                            </m:ctrlPr>
                          </m:dPr>
                          <m:e>
                            <m:f>
                              <m:fPr>
                                <m:ctrlPr>
                                  <a:rPr lang="es-MX" sz="1100" b="0" i="1">
                                    <a:solidFill>
                                      <a:sysClr val="windowText" lastClr="000000"/>
                                    </a:solidFill>
                                    <a:latin typeface="Cambria Math" panose="02040503050406030204" pitchFamily="18" charset="0"/>
                                  </a:rPr>
                                </m:ctrlPr>
                              </m:fPr>
                              <m:num>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m:t>
                                    </m:r>
                                  </m:e>
                                </m:nary>
                              </m:num>
                              <m:den>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𝐺𝐶𝑅</m:t>
                                    </m:r>
                                  </m:e>
                                </m:nary>
                              </m:den>
                            </m:f>
                          </m:e>
                        </m:d>
                        <m:r>
                          <a:rPr lang="es-MX" sz="1100" b="0" i="1">
                            <a:solidFill>
                              <a:sysClr val="windowText" lastClr="000000"/>
                            </a:solidFill>
                            <a:latin typeface="Cambria Math" panose="02040503050406030204" pitchFamily="18" charset="0"/>
                          </a:rPr>
                          <m:t>−1</m:t>
                        </m:r>
                      </m:e>
                    </m:d>
                    <m:r>
                      <a:rPr lang="es-MX" sz="1100" b="0" i="1">
                        <a:solidFill>
                          <a:sysClr val="windowText" lastClr="000000"/>
                        </a:solidFill>
                        <a:latin typeface="Cambria Math" panose="02040503050406030204" pitchFamily="18" charset="0"/>
                      </a:rPr>
                      <m:t>∗100</m:t>
                    </m:r>
                  </m:oMath>
                </m:oMathPara>
              </a14:m>
              <a:endParaRPr lang="en-US" sz="1100">
                <a:solidFill>
                  <a:sysClr val="windowText" lastClr="000000"/>
                </a:solidFill>
              </a:endParaRPr>
            </a:p>
          </xdr:txBody>
        </xdr:sp>
      </mc:Choice>
      <mc:Fallback xmlns="">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ysClr val="windowText" lastClr="000000"/>
                  </a:solidFill>
                  <a:latin typeface="Cambria Math" panose="02040503050406030204" pitchFamily="18" charset="0"/>
                </a:rPr>
                <a:t>𝑉𝐺𝐶=(((∑▒𝐺𝐶)/(∑▒𝐺𝐶𝑅))−1)∗100</a:t>
              </a:r>
              <a:endParaRPr lang="en-US" sz="1100">
                <a:solidFill>
                  <a:sysClr val="windowText" lastClr="000000"/>
                </a:solidFill>
              </a:endParaRPr>
            </a:p>
          </xdr:txBody>
        </xdr:sp>
      </mc:Fallback>
    </mc:AlternateContent>
    <xdr:clientData/>
  </xdr:oneCellAnchor>
  <xdr:oneCellAnchor>
    <xdr:from>
      <xdr:col>2</xdr:col>
      <xdr:colOff>85725</xdr:colOff>
      <xdr:row>10</xdr:row>
      <xdr:rowOff>98976</xdr:rowOff>
    </xdr:from>
    <xdr:ext cx="2028504" cy="43749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𝑉𝐺𝐴𝐸𝐿</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𝐺𝐴𝐸𝐿</m:t>
                                </m:r>
                              </m:num>
                              <m:den>
                                <m:r>
                                  <a:rPr lang="es-MX" sz="1100" b="0" i="1">
                                    <a:latin typeface="Cambria Math" panose="02040503050406030204" pitchFamily="18" charset="0"/>
                                  </a:rPr>
                                  <m:t>𝐺𝐴𝐸𝐿𝑅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𝑉𝐺𝐴𝐸𝐿=((𝐺𝐴𝐸𝐿/𝐺𝐴𝐸𝐿𝑅)−1)∗100</a:t>
              </a:r>
              <a:endParaRPr lang="en-US" sz="1100"/>
            </a:p>
          </xdr:txBody>
        </xdr:sp>
      </mc:Fallback>
    </mc:AlternateContent>
    <xdr:clientData/>
  </xdr:oneCellAnchor>
  <xdr:oneCellAnchor>
    <xdr:from>
      <xdr:col>2</xdr:col>
      <xdr:colOff>198783</xdr:colOff>
      <xdr:row>18</xdr:row>
      <xdr:rowOff>107673</xdr:rowOff>
    </xdr:from>
    <xdr:ext cx="1808637" cy="437492"/>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𝑉𝐺𝑉𝐼</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𝐺𝑉𝐼</m:t>
                                </m:r>
                              </m:num>
                              <m:den>
                                <m:r>
                                  <a:rPr lang="es-MX" sz="1100" b="0" i="1">
                                    <a:latin typeface="Cambria Math" panose="02040503050406030204" pitchFamily="18" charset="0"/>
                                  </a:rPr>
                                  <m:t>𝐺𝑉𝐼𝑅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𝑉𝐺𝑉𝐼=((𝐺𝑉𝐼/𝐺𝑉𝐼𝑅)−1)∗100</a:t>
              </a:r>
              <a:endParaRPr lang="en-US" sz="1100"/>
            </a:p>
          </xdr:txBody>
        </xdr:sp>
      </mc:Fallback>
    </mc:AlternateContent>
    <xdr:clientData/>
  </xdr:oneCellAnchor>
  <xdr:oneCellAnchor>
    <xdr:from>
      <xdr:col>2</xdr:col>
      <xdr:colOff>149087</xdr:colOff>
      <xdr:row>28</xdr:row>
      <xdr:rowOff>223630</xdr:rowOff>
    </xdr:from>
    <xdr:ext cx="1957074" cy="380361"/>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𝑃𝐺𝐼𝐶𝑀𝑇𝑃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𝐺𝐶𝐼𝐶𝑀𝑇𝑃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𝑃𝐺𝐼𝐶𝑀𝑇𝑃=</a:t>
              </a:r>
              <a:r>
                <a:rPr lang="es-MX" sz="1100" b="0" i="0">
                  <a:solidFill>
                    <a:schemeClr val="tx1"/>
                  </a:solidFill>
                  <a:effectLst/>
                  <a:latin typeface="Cambria Math" panose="02040503050406030204" pitchFamily="18" charset="0"/>
                  <a:ea typeface="+mn-ea"/>
                  <a:cs typeface="+mn-cs"/>
                </a:rPr>
                <a:t>(𝐺𝐶𝐼𝐶𝑀𝑇𝑃/𝐺𝐶𝑃)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803413</xdr:colOff>
      <xdr:row>30</xdr:row>
      <xdr:rowOff>372718</xdr:rowOff>
    </xdr:from>
    <xdr:ext cx="480964" cy="409920"/>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n-US" sz="1100" i="1">
                            <a:latin typeface="Cambria Math" panose="02040503050406030204" pitchFamily="18" charset="0"/>
                          </a:rPr>
                        </m:ctrlPr>
                      </m:naryPr>
                      <m:sub/>
                      <m:sup/>
                      <m:e>
                        <m:acc>
                          <m:accPr>
                            <m:chr m:val="̅"/>
                            <m:ctrlPr>
                              <a:rPr lang="en-US" sz="110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oMath>
                </m:oMathPara>
              </a14:m>
              <a:endParaRPr lang="en-US" sz="1100"/>
            </a:p>
          </xdr:txBody>
        </xdr:sp>
      </mc:Choice>
      <mc:Fallback xmlns="">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s-MX" sz="1100" b="0" i="0">
                  <a:latin typeface="Cambria Math" panose="02040503050406030204" pitchFamily="18" charset="0"/>
                </a:rPr>
                <a:t>▒</a:t>
              </a:r>
              <a:r>
                <a:rPr lang="en-US" sz="1100" b="0" i="0">
                  <a:latin typeface="Cambria Math" panose="02040503050406030204" pitchFamily="18" charset="0"/>
                </a:rPr>
                <a:t>(</a:t>
              </a:r>
              <a:r>
                <a:rPr lang="es-MX" sz="1100" b="0" i="0">
                  <a:latin typeface="Cambria Math" panose="02040503050406030204" pitchFamily="18" charset="0"/>
                </a:rPr>
                <a:t>𝐴𝐶_𝑝 </a:t>
              </a:r>
              <a:r>
                <a:rPr lang="en-US" sz="1100" b="0" i="0">
                  <a:latin typeface="Cambria Math" panose="02040503050406030204" pitchFamily="18" charset="0"/>
                </a:rPr>
                <a:t>) ̅</a:t>
              </a:r>
              <a:r>
                <a:rPr lang="es-MX" sz="1100" b="0" i="0">
                  <a:latin typeface="Cambria Math" panose="02040503050406030204" pitchFamily="18" charset="0"/>
                </a:rPr>
                <a:t> </a:t>
              </a:r>
              <a:endParaRPr lang="en-US" sz="1100"/>
            </a:p>
          </xdr:txBody>
        </xdr:sp>
      </mc:Fallback>
    </mc:AlternateContent>
    <xdr:clientData/>
  </xdr:oneCellAnchor>
  <xdr:oneCellAnchor>
    <xdr:from>
      <xdr:col>2</xdr:col>
      <xdr:colOff>604631</xdr:colOff>
      <xdr:row>32</xdr:row>
      <xdr:rowOff>132521</xdr:rowOff>
    </xdr:from>
    <xdr:ext cx="884729" cy="34368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𝐷𝑃𝑃</m:t>
                    </m:r>
                    <m:r>
                      <a:rPr lang="es-MX" sz="1100" b="0" i="1">
                        <a:latin typeface="Cambria Math" panose="02040503050406030204" pitchFamily="18" charset="0"/>
                      </a:rPr>
                      <m:t>= </m:t>
                    </m:r>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acc>
                              <m:accPr>
                                <m:chr m:val="̅"/>
                                <m:ctrlPr>
                                  <a:rPr lang="es-MX" sz="1100" b="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num>
                      <m:den>
                        <m:r>
                          <a:rPr lang="es-MX" sz="1100" b="0" i="1">
                            <a:latin typeface="Cambria Math" panose="02040503050406030204" pitchFamily="18" charset="0"/>
                          </a:rPr>
                          <m:t>𝑁</m:t>
                        </m:r>
                      </m:den>
                    </m:f>
                  </m:oMath>
                </m:oMathPara>
              </a14:m>
              <a:endParaRPr lang="en-US" sz="1100"/>
            </a:p>
          </xdr:txBody>
        </xdr:sp>
      </mc:Choice>
      <mc:Fallback xmlns="">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𝐷𝑃𝑃=  (∑▒(𝐴𝐶_𝑝 ) ̅ )/𝑁</a:t>
              </a:r>
              <a:endParaRPr lang="en-US" sz="1100"/>
            </a:p>
          </xdr:txBody>
        </xdr:sp>
      </mc:Fallback>
    </mc:AlternateContent>
    <xdr:clientData/>
  </xdr:oneCellAnchor>
  <xdr:oneCellAnchor>
    <xdr:from>
      <xdr:col>2</xdr:col>
      <xdr:colOff>152400</xdr:colOff>
      <xdr:row>14</xdr:row>
      <xdr:rowOff>85725</xdr:rowOff>
    </xdr:from>
    <xdr:ext cx="1907253" cy="437492"/>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𝑉𝐺𝑉𝑁</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𝐺𝑉𝑁</m:t>
                                </m:r>
                              </m:num>
                              <m:den>
                                <m:r>
                                  <a:rPr lang="es-MX" sz="1100" b="0" i="1">
                                    <a:latin typeface="Cambria Math" panose="02040503050406030204" pitchFamily="18" charset="0"/>
                                  </a:rPr>
                                  <m:t>𝐺𝑉𝑁𝑅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𝑉𝐺𝑉𝑁=((𝐺𝑉𝑁/𝐺𝑉𝑁𝑅)−1)∗100</a:t>
              </a:r>
              <a:endParaRPr lang="en-US" sz="1100"/>
            </a:p>
          </xdr:txBody>
        </xdr:sp>
      </mc:Fallback>
    </mc:AlternateContent>
    <xdr:clientData/>
  </xdr:oneCellAnchor>
  <xdr:oneCellAnchor>
    <xdr:from>
      <xdr:col>2</xdr:col>
      <xdr:colOff>223633</xdr:colOff>
      <xdr:row>25</xdr:row>
      <xdr:rowOff>91112</xdr:rowOff>
    </xdr:from>
    <xdr:ext cx="1597617" cy="380361"/>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𝑃𝐺𝐶𝐴𝐷</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𝐺𝐶𝐴𝐷</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𝑃𝐺𝐶𝐴𝐷=</a:t>
              </a:r>
              <a:r>
                <a:rPr lang="es-MX" sz="1100" b="0" i="0">
                  <a:solidFill>
                    <a:schemeClr val="tx1"/>
                  </a:solidFill>
                  <a:effectLst/>
                  <a:latin typeface="Cambria Math" panose="02040503050406030204" pitchFamily="18" charset="0"/>
                  <a:ea typeface="+mn-ea"/>
                  <a:cs typeface="+mn-cs"/>
                </a:rPr>
                <a:t>(𝐺𝐶𝐴𝐷/𝐺𝐶𝑃)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266700</xdr:colOff>
      <xdr:row>22</xdr:row>
      <xdr:rowOff>114300</xdr:rowOff>
    </xdr:from>
    <xdr:ext cx="1556516" cy="380361"/>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𝑃𝐺𝐶𝐿𝑃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𝐺𝐶𝐿𝑃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𝑃𝐺𝐶𝐿𝑃=</a:t>
              </a:r>
              <a:r>
                <a:rPr lang="es-MX" sz="1100" b="0" i="0">
                  <a:solidFill>
                    <a:schemeClr val="tx1"/>
                  </a:solidFill>
                  <a:effectLst/>
                  <a:latin typeface="Cambria Math" panose="02040503050406030204" pitchFamily="18" charset="0"/>
                  <a:ea typeface="+mn-ea"/>
                  <a:cs typeface="+mn-cs"/>
                </a:rPr>
                <a:t>(𝐺𝐶𝐿𝑃/𝐺𝐶𝑃)</a:t>
              </a:r>
              <a:r>
                <a:rPr lang="es-MX" sz="1100" b="0" i="0">
                  <a:latin typeface="Cambria Math" panose="02040503050406030204" pitchFamily="18" charset="0"/>
                </a:rPr>
                <a:t>∗100</a:t>
              </a:r>
              <a:endParaRPr 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cpena\Documents\Documents\CNSF-2024\SUBDIRECCI&#211;N%20ADQUISICIONES\INFORMES\INFORME%20ANUAL%20DE%20AUSTERIDAD%20REPUBLICANA\IAR%2024\RH\Anexo%20I%20Austeridad.xlsx" TargetMode="External"/><Relationship Id="rId1" Type="http://schemas.openxmlformats.org/officeDocument/2006/relationships/externalLinkPath" Target="file:///d:\Users\cpena\Documents\Documents\CNSF-2024\SUBDIRECCI&#211;N%20ADQUISICIONES\INFORMES\INFORME%20ANUAL%20DE%20AUSTERIDAD%20REPUBLICANA\IAR%2024\RH\Anexo%20I%20Auster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lasificación económica"/>
      <sheetName val="II.Concepto de gasto"/>
      <sheetName val="III.RH_Plazas de estructura"/>
      <sheetName val="III.RH_Costo de estructura"/>
      <sheetName val="IV.Contrataciones"/>
      <sheetName val="V.Comisiones y viáticos"/>
      <sheetName val="VI.Indicadores"/>
      <sheetName val="Deflactor"/>
      <sheetName val="Dependencias_20231"/>
      <sheetName val="T1"/>
      <sheetName val="T2"/>
      <sheetName val="T3"/>
      <sheetName val="T4"/>
      <sheetName val="T5"/>
      <sheetName val="T6"/>
      <sheetName val="T7"/>
    </sheetNames>
    <sheetDataSet>
      <sheetData sheetId="0"/>
      <sheetData sheetId="1"/>
      <sheetData sheetId="2"/>
      <sheetData sheetId="3"/>
      <sheetData sheetId="4"/>
      <sheetData sheetId="5"/>
      <sheetData sheetId="6"/>
      <sheetData sheetId="7">
        <row r="7">
          <cell r="I7">
            <v>1.2705869458145409</v>
          </cell>
        </row>
        <row r="8">
          <cell r="I8">
            <v>1.2186780834593203</v>
          </cell>
        </row>
        <row r="9">
          <cell r="I9">
            <v>1.1626503834812976</v>
          </cell>
        </row>
        <row r="10">
          <cell r="I10">
            <v>1.1121935801959701</v>
          </cell>
        </row>
        <row r="11">
          <cell r="I11">
            <v>1.0448808684582034</v>
          </cell>
        </row>
      </sheetData>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1" displayName="Tabla1" ref="A1:T7" totalsRowShown="0" headerRowDxfId="106" dataDxfId="105">
  <tableColumns count="20">
    <tableColumn id="25" xr3:uid="{00000000-0010-0000-0000-000019000000}" name="ID Ramo" dataDxfId="104"/>
    <tableColumn id="26" xr3:uid="{00000000-0010-0000-0000-00001A000000}" name="Ramo" dataDxfId="103">
      <calculatedColumnFormula>selección</calculatedColumnFormula>
    </tableColumn>
    <tableColumn id="2" xr3:uid="{00000000-0010-0000-0000-000002000000}" name="Dependencia" dataDxfId="102">
      <calculatedColumnFormula>'I.Clasificación económica'!$B$2</calculatedColumnFormula>
    </tableColumn>
    <tableColumn id="4" xr3:uid="{00000000-0010-0000-0000-000004000000}" name="Año" dataDxfId="101">
      <calculatedColumnFormula>'I.Clasificación económica'!B6</calculatedColumnFormula>
    </tableColumn>
    <tableColumn id="5" xr3:uid="{00000000-0010-0000-0000-000005000000}" name="Total" dataDxfId="100"/>
    <tableColumn id="6" xr3:uid="{00000000-0010-0000-0000-000006000000}" name="Gasto Corriente" dataDxfId="99"/>
    <tableColumn id="7" xr3:uid="{00000000-0010-0000-0000-000007000000}" name="Servicios Personales" dataDxfId="98"/>
    <tableColumn id="8" xr3:uid="{00000000-0010-0000-0000-000008000000}" name="Gastos de Operación" dataDxfId="97"/>
    <tableColumn id="9" xr3:uid="{00000000-0010-0000-0000-000009000000}" name="Subsidios" dataDxfId="96"/>
    <tableColumn id="10" xr3:uid="{00000000-0010-0000-0000-00000A000000}" name="Otros gastos corrientes" dataDxfId="95"/>
    <tableColumn id="11" xr3:uid="{00000000-0010-0000-0000-00000B000000}" name="Gasto de Inversión" dataDxfId="94"/>
    <tableColumn id="12" xr3:uid="{00000000-0010-0000-0000-00000C000000}" name="Inversión Física" dataDxfId="93"/>
    <tableColumn id="13" xr3:uid="{00000000-0010-0000-0000-00000D000000}" name="Subsidios2" dataDxfId="92"/>
    <tableColumn id="14" xr3:uid="{00000000-0010-0000-0000-00000E000000}" name="Otros gastos de inversión" dataDxfId="91"/>
    <tableColumn id="19" xr3:uid="{00000000-0010-0000-0000-000013000000}" name="Validación1" dataDxfId="90">
      <calculatedColumnFormula>SUM(Tabla1[[#This Row],[Servicios Personales]:[Otros gastos corrientes]])</calculatedColumnFormula>
    </tableColumn>
    <tableColumn id="20" xr3:uid="{00000000-0010-0000-0000-000014000000}" name="Validación2" dataDxfId="89">
      <calculatedColumnFormula>Tabla1[[#This Row],[Validación1]]=Tabla1[[#This Row],[Gasto Corriente]]</calculatedColumnFormula>
    </tableColumn>
    <tableColumn id="21" xr3:uid="{00000000-0010-0000-0000-000015000000}" name="Validación23" dataDxfId="88">
      <calculatedColumnFormula>SUM(Tabla1[[#This Row],[Inversión Física]:[Otros gastos de inversión]])</calculatedColumnFormula>
    </tableColumn>
    <tableColumn id="22" xr3:uid="{00000000-0010-0000-0000-000016000000}" name="Validación24" dataDxfId="87">
      <calculatedColumnFormula>Tabla1[[#This Row],[Validación23]]=Tabla1[[#This Row],[Gasto de Inversión]]</calculatedColumnFormula>
    </tableColumn>
    <tableColumn id="23" xr3:uid="{00000000-0010-0000-0000-000017000000}" name="Total calculado" dataDxfId="86">
      <calculatedColumnFormula>SUM(F2,K2)</calculatedColumnFormula>
    </tableColumn>
    <tableColumn id="24" xr3:uid="{00000000-0010-0000-0000-000018000000}" name="Validación26" dataDxfId="85">
      <calculatedColumnFormula>Tabla1[[#This Row],[Total calculado]]=Tabla1[[#This Row],[Total]]</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16" displayName="Tabla16" ref="A1:I361" totalsRowShown="0" headerRowDxfId="84" dataDxfId="83">
  <tableColumns count="9">
    <tableColumn id="25" xr3:uid="{00000000-0010-0000-0100-000019000000}" name="ID Ramo" dataDxfId="82" totalsRowDxfId="81"/>
    <tableColumn id="26" xr3:uid="{00000000-0010-0000-0100-00001A000000}" name="Ramo" dataDxfId="80" totalsRowDxfId="79">
      <calculatedColumnFormula>'II.Concepto de gasto'!$B$1</calculatedColumnFormula>
    </tableColumn>
    <tableColumn id="2" xr3:uid="{00000000-0010-0000-0100-000002000000}" name="Dependencia" dataDxfId="78" totalsRowDxfId="77">
      <calculatedColumnFormula>'II.Concepto de gasto'!$B$2</calculatedColumnFormula>
    </tableColumn>
    <tableColumn id="4" xr3:uid="{00000000-0010-0000-0100-000004000000}" name="Año" dataDxfId="76" totalsRowDxfId="75">
      <calculatedColumnFormula>MID('II.Concepto de gasto'!$B$6,1,4)</calculatedColumnFormula>
    </tableColumn>
    <tableColumn id="5" xr3:uid="{00000000-0010-0000-0100-000005000000}" name="Partida específica de gasto" dataDxfId="74" totalsRowDxfId="73">
      <calculatedColumnFormula>'II.Concepto de gasto'!A9</calculatedColumnFormula>
    </tableColumn>
    <tableColumn id="6" xr3:uid="{00000000-0010-0000-0100-000006000000}" name="Total" dataDxfId="72" totalsRowDxfId="71">
      <calculatedColumnFormula>'II.Concepto de gasto'!$A9</calculatedColumnFormula>
    </tableColumn>
    <tableColumn id="19" xr3:uid="{00000000-0010-0000-0100-000013000000}" name="Validación1" dataDxfId="70" totalsRowDxfId="69">
      <calculatedColumnFormula>SUM($F$2:$F$61)</calculatedColumnFormula>
    </tableColumn>
    <tableColumn id="20" xr3:uid="{00000000-0010-0000-0100-000014000000}" name="Validación2" dataDxfId="68" totalsRowDxfId="67">
      <calculatedColumnFormula>'II.Concepto de gasto'!$B$8</calculatedColumnFormula>
    </tableColumn>
    <tableColumn id="21" xr3:uid="{00000000-0010-0000-0100-000015000000}" name="Validación23" dataDxfId="66" totalsRowDxfId="65">
      <calculatedColumnFormula>Tabla16[[#This Row],[Validación2]]=Tabla16[[#This Row],[Validación1]]</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a6" displayName="Tabla6" ref="A1:J7" totalsRowShown="0" headerRowDxfId="64" dataDxfId="63">
  <tableColumns count="10">
    <tableColumn id="1" xr3:uid="{00000000-0010-0000-0200-000001000000}" name="ID Ramo" dataDxfId="62"/>
    <tableColumn id="2" xr3:uid="{00000000-0010-0000-0200-000002000000}" name="Ramo" dataDxfId="61">
      <calculatedColumnFormula>'III.RH_Plazas de estructura'!$B$1</calculatedColumnFormula>
    </tableColumn>
    <tableColumn id="3" xr3:uid="{00000000-0010-0000-0200-000003000000}" name="Dependencia" dataDxfId="60">
      <calculatedColumnFormula>'III.RH_Plazas de estructura'!$B$2</calculatedColumnFormula>
    </tableColumn>
    <tableColumn id="4" xr3:uid="{00000000-0010-0000-0200-000004000000}" name="Año" dataDxfId="59"/>
    <tableColumn id="5" xr3:uid="{00000000-0010-0000-0200-000005000000}" name="Total" dataDxfId="58"/>
    <tableColumn id="6" xr3:uid="{00000000-0010-0000-0200-000006000000}" name="Mando y enlace" dataDxfId="57"/>
    <tableColumn id="7" xr3:uid="{00000000-0010-0000-0200-000007000000}" name="Categorías" dataDxfId="56"/>
    <tableColumn id="8" xr3:uid="{00000000-0010-0000-0200-000008000000}" name="Operativo" dataDxfId="55"/>
    <tableColumn id="9" xr3:uid="{00000000-0010-0000-0200-000009000000}" name="Validación" dataDxfId="54">
      <calculatedColumnFormula>SUM(Tabla6[[#This Row],[Mando y enlace]:[Operativo]])</calculatedColumnFormula>
    </tableColumn>
    <tableColumn id="10" xr3:uid="{00000000-0010-0000-0200-00000A000000}" name="Validación2" dataDxfId="53">
      <calculatedColumnFormula>Tabla6[[#This Row],[Validación]]=Tabla6[[#This Row],[Total]]</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3000000}" name="Tabla681419" displayName="Tabla681419" ref="A1:J7" totalsRowShown="0" headerRowDxfId="52" dataDxfId="51">
  <tableColumns count="10">
    <tableColumn id="1" xr3:uid="{00000000-0010-0000-0300-000001000000}" name="ID Ramo" dataDxfId="50"/>
    <tableColumn id="2" xr3:uid="{00000000-0010-0000-0300-000002000000}" name="Ramo" dataDxfId="49">
      <calculatedColumnFormula>'III.RH_Costo de estructura'!$B$1</calculatedColumnFormula>
    </tableColumn>
    <tableColumn id="3" xr3:uid="{00000000-0010-0000-0300-000003000000}" name="Dependencia" dataDxfId="48">
      <calculatedColumnFormula>'III.RH_Costo de estructura'!$B$2</calculatedColumnFormula>
    </tableColumn>
    <tableColumn id="4" xr3:uid="{00000000-0010-0000-0300-000004000000}" name="Año" dataDxfId="47"/>
    <tableColumn id="5" xr3:uid="{00000000-0010-0000-0300-000005000000}" name="Total" dataDxfId="46">
      <calculatedColumnFormula>'III.RH_Plazas de estructura'!B$8</calculatedColumnFormula>
    </tableColumn>
    <tableColumn id="6" xr3:uid="{00000000-0010-0000-0300-000006000000}" name="Mando y enlace" dataDxfId="45"/>
    <tableColumn id="7" xr3:uid="{00000000-0010-0000-0300-000007000000}" name="Categorías" dataDxfId="44"/>
    <tableColumn id="8" xr3:uid="{00000000-0010-0000-0300-000008000000}" name="Operativo" dataDxfId="43"/>
    <tableColumn id="9" xr3:uid="{00000000-0010-0000-0300-000009000000}" name="Validación" dataDxfId="42">
      <calculatedColumnFormula>SUM(Tabla681419[[#This Row],[Mando y enlace]:[Operativo]])</calculatedColumnFormula>
    </tableColumn>
    <tableColumn id="10" xr3:uid="{00000000-0010-0000-0300-00000A000000}" name="Validación2" dataDxfId="41">
      <calculatedColumnFormula>Tabla681419[[#This Row],[Validación]]=Tabla681419[[#This Row],[Total]]</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4000000}" name="Tabla6891525" displayName="Tabla6891525" ref="A1:K12" totalsRowShown="0" headerRowDxfId="40" dataDxfId="39">
  <tableColumns count="11">
    <tableColumn id="1" xr3:uid="{00000000-0010-0000-0400-000001000000}" name="ID Ramo" dataDxfId="38"/>
    <tableColumn id="2" xr3:uid="{00000000-0010-0000-0400-000002000000}" name="Ramo" dataDxfId="37"/>
    <tableColumn id="3" xr3:uid="{00000000-0010-0000-0400-000003000000}" name="Dependencia" dataDxfId="36">
      <calculatedColumnFormula>IV.Contrataciones!$B$2</calculatedColumnFormula>
    </tableColumn>
    <tableColumn id="4" xr3:uid="{00000000-0010-0000-0400-000004000000}" name="Año" dataDxfId="35"/>
    <tableColumn id="5" xr3:uid="{00000000-0010-0000-0400-000005000000}" name="Concepto" dataDxfId="34">
      <calculatedColumnFormula>'III.RH_Plazas de estructura'!B$8</calculatedColumnFormula>
    </tableColumn>
    <tableColumn id="6" xr3:uid="{00000000-0010-0000-0400-000006000000}" name="Total" dataDxfId="33"/>
    <tableColumn id="7" xr3:uid="{00000000-0010-0000-0400-000007000000}" name="Licitación Pública" dataDxfId="32"/>
    <tableColumn id="8" xr3:uid="{00000000-0010-0000-0400-000008000000}" name="Invitación a cuando menos tres personas" dataDxfId="31"/>
    <tableColumn id="9" xr3:uid="{00000000-0010-0000-0400-000009000000}" name="Adjudicación directa" dataDxfId="30"/>
    <tableColumn id="10" xr3:uid="{00000000-0010-0000-0400-00000A000000}" name="Validación" dataDxfId="29">
      <calculatedColumnFormula>SUM(Tabla6891525[[#This Row],[Licitación Pública]:[Adjudicación directa]])</calculatedColumnFormula>
    </tableColumn>
    <tableColumn id="13" xr3:uid="{00000000-0010-0000-0400-00000D000000}" name="Validación2" dataDxfId="28">
      <calculatedColumnFormula>Tabla6891525[[#This Row],[Validación]]=Tabla6891525[[#This Row],[Total]]</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a6891016" displayName="Tabla6891016" ref="A1:L8" totalsRowShown="0" headerRowDxfId="27" dataDxfId="26">
  <tableColumns count="12">
    <tableColumn id="1" xr3:uid="{00000000-0010-0000-0500-000001000000}" name="ID Ramo" dataDxfId="25"/>
    <tableColumn id="2" xr3:uid="{00000000-0010-0000-0500-000002000000}" name="Ramo" dataDxfId="24">
      <calculatedColumnFormula>'V.Comisiones y viáticos'!$B$1</calculatedColumnFormula>
    </tableColumn>
    <tableColumn id="3" xr3:uid="{00000000-0010-0000-0500-000003000000}" name="Dependencia" dataDxfId="23">
      <calculatedColumnFormula>'V.Comisiones y viáticos'!$B$2</calculatedColumnFormula>
    </tableColumn>
    <tableColumn id="4" xr3:uid="{00000000-0010-0000-0500-000004000000}" name="Año" dataDxfId="22"/>
    <tableColumn id="5" xr3:uid="{00000000-0010-0000-0500-000005000000}" name="Número de comisiones_x000a_Nacional" dataDxfId="21">
      <calculatedColumnFormula>'V.Comisiones y viáticos'!$B$6</calculatedColumnFormula>
    </tableColumn>
    <tableColumn id="6" xr3:uid="{00000000-0010-0000-0500-000006000000}" name="Personas_x000a_Nacional" dataDxfId="20">
      <calculatedColumnFormula>'V.Comisiones y viáticos'!$C$6</calculatedColumnFormula>
    </tableColumn>
    <tableColumn id="7" xr3:uid="{00000000-0010-0000-0500-000007000000}" name="Presupuesto ejercido_x000a_Nacional" dataDxfId="19">
      <calculatedColumnFormula>'V.Comisiones y viáticos'!$D$6</calculatedColumnFormula>
    </tableColumn>
    <tableColumn id="8" xr3:uid="{00000000-0010-0000-0500-000008000000}" name="Número de comisiones_x000a_Internacional" dataDxfId="18">
      <calculatedColumnFormula>'V.Comisiones y viáticos'!$E$6</calculatedColumnFormula>
    </tableColumn>
    <tableColumn id="9" xr3:uid="{00000000-0010-0000-0500-000009000000}" name="Personas_x000a_Internacional" dataDxfId="17">
      <calculatedColumnFormula>'V.Comisiones y viáticos'!$F$6</calculatedColumnFormula>
    </tableColumn>
    <tableColumn id="10" xr3:uid="{00000000-0010-0000-0500-00000A000000}" name="Presupuesto ejercido_x000a_Internacional" dataDxfId="16">
      <calculatedColumnFormula>'V.Comisiones y viáticos'!$G$6</calculatedColumnFormula>
    </tableColumn>
    <tableColumn id="13" xr3:uid="{00000000-0010-0000-0500-00000D000000}" name="Total presupuesto ejercido" dataDxfId="15">
      <calculatedColumnFormula>'V.Comisiones y viáticos'!$H$6</calculatedColumnFormula>
    </tableColumn>
    <tableColumn id="16" xr3:uid="{00000000-0010-0000-0500-000010000000}" name="Validación" dataDxfId="14">
      <calculatedColumnFormula>SUM(G2,J2)=Tabla6891016[[#This Row],[Total presupuesto ejercido]]</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a11" displayName="Tabla11" ref="A1:J9" totalsRowShown="0" headerRowDxfId="13" dataDxfId="11" headerRowBorderDxfId="12" tableBorderDxfId="10">
  <autoFilter ref="A1:J9" xr:uid="{00000000-0009-0000-0100-00000B000000}"/>
  <tableColumns count="10">
    <tableColumn id="1" xr3:uid="{00000000-0010-0000-0600-000001000000}" name="ID Ramo" dataDxfId="9"/>
    <tableColumn id="2" xr3:uid="{00000000-0010-0000-0600-000002000000}" name="Ramo" dataDxfId="8">
      <calculatedColumnFormula>VI.Indicadores!$B$1</calculatedColumnFormula>
    </tableColumn>
    <tableColumn id="3" xr3:uid="{00000000-0010-0000-0600-000003000000}" name="Dependencia" dataDxfId="7">
      <calculatedColumnFormula>VI.Indicadores!$B$2</calculatedColumnFormula>
    </tableColumn>
    <tableColumn id="9" xr3:uid="{00000000-0010-0000-0600-000009000000}" name="No." dataDxfId="6"/>
    <tableColumn id="4" xr3:uid="{00000000-0010-0000-0600-000004000000}" name="Indicador" dataDxfId="5"/>
    <tableColumn id="5" xr3:uid="{00000000-0010-0000-0600-000005000000}" name="Variable_1" dataDxfId="4"/>
    <tableColumn id="6" xr3:uid="{00000000-0010-0000-0600-000006000000}" name="Variable_2" dataDxfId="3"/>
    <tableColumn id="7" xr3:uid="{00000000-0010-0000-0600-000007000000}" name="Resultado" dataDxfId="2" dataCellStyle="Porcentaje"/>
    <tableColumn id="8" xr3:uid="{00000000-0010-0000-0600-000008000000}" name="Validación" dataDxfId="1" dataCellStyle="Porcentaje">
      <calculatedColumnFormula>IFERROR(F2/(G2*#REF!)-1,"")</calculatedColumnFormula>
    </tableColumn>
    <tableColumn id="12" xr3:uid="{00000000-0010-0000-0600-00000C000000}" name="Validación2" dataDxfId="0">
      <calculatedColumnFormula>Tabla11[[#This Row],[Validación]]=Tabla11[[#This Row],[Resultado]]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30"/>
  <sheetViews>
    <sheetView showGridLines="0" tabSelected="1" zoomScaleNormal="100" workbookViewId="0">
      <selection activeCell="E12" sqref="E12"/>
    </sheetView>
  </sheetViews>
  <sheetFormatPr baseColWidth="10" defaultColWidth="11.42578125" defaultRowHeight="15" x14ac:dyDescent="0.3"/>
  <cols>
    <col min="1" max="1" width="30.5703125" style="48" bestFit="1" customWidth="1"/>
    <col min="2" max="8" width="19.7109375" style="48" customWidth="1"/>
    <col min="9" max="13" width="16.7109375" style="48" customWidth="1"/>
    <col min="14" max="16384" width="11.42578125" style="48"/>
  </cols>
  <sheetData>
    <row r="1" spans="1:13" s="208" customFormat="1" ht="24" customHeight="1" x14ac:dyDescent="0.25">
      <c r="A1" s="212" t="s">
        <v>0</v>
      </c>
      <c r="B1" s="209" t="s">
        <v>324</v>
      </c>
      <c r="C1" s="211"/>
      <c r="D1" s="210"/>
      <c r="E1" s="210"/>
    </row>
    <row r="2" spans="1:13" s="208" customFormat="1" ht="24" customHeight="1" x14ac:dyDescent="0.25">
      <c r="A2" s="212" t="s">
        <v>2</v>
      </c>
      <c r="B2" s="209" t="s">
        <v>413</v>
      </c>
      <c r="C2" s="210"/>
      <c r="D2" s="210"/>
      <c r="E2" s="210"/>
    </row>
    <row r="3" spans="1:13" s="208" customFormat="1" ht="24" customHeight="1" x14ac:dyDescent="0.25">
      <c r="A3" s="213" t="s">
        <v>4</v>
      </c>
    </row>
    <row r="4" spans="1:13" ht="15.75" customHeight="1" x14ac:dyDescent="0.3">
      <c r="A4" s="232" t="s">
        <v>5</v>
      </c>
      <c r="B4" s="49" t="s">
        <v>6</v>
      </c>
      <c r="C4" s="50"/>
      <c r="D4" s="50"/>
      <c r="E4" s="50"/>
      <c r="F4" s="50"/>
      <c r="G4" s="50"/>
      <c r="H4" s="50"/>
      <c r="I4" s="234" t="s">
        <v>7</v>
      </c>
      <c r="J4" s="234"/>
      <c r="K4" s="234"/>
      <c r="L4" s="234"/>
      <c r="M4" s="234"/>
    </row>
    <row r="5" spans="1:13" ht="16.5" x14ac:dyDescent="0.3">
      <c r="A5" s="232"/>
      <c r="B5" s="51" t="s">
        <v>8</v>
      </c>
      <c r="C5" s="51"/>
      <c r="D5" s="51"/>
      <c r="E5" s="51"/>
      <c r="F5" s="51"/>
      <c r="G5" s="51"/>
      <c r="H5" s="51"/>
      <c r="I5" s="234"/>
      <c r="J5" s="234"/>
      <c r="K5" s="234"/>
      <c r="L5" s="234"/>
      <c r="M5" s="234"/>
    </row>
    <row r="6" spans="1:13" ht="16.5" x14ac:dyDescent="0.3">
      <c r="A6" s="232"/>
      <c r="B6" s="235" t="s">
        <v>9</v>
      </c>
      <c r="C6" s="52" t="s">
        <v>10</v>
      </c>
      <c r="D6" s="52"/>
      <c r="E6" s="52"/>
      <c r="F6" s="52"/>
      <c r="G6" s="52"/>
      <c r="H6" s="52"/>
      <c r="I6" s="235" t="s">
        <v>11</v>
      </c>
      <c r="J6" s="52" t="s">
        <v>12</v>
      </c>
      <c r="K6" s="52"/>
      <c r="L6" s="52"/>
      <c r="M6" s="52"/>
    </row>
    <row r="7" spans="1:13" s="54" customFormat="1" x14ac:dyDescent="0.3">
      <c r="A7" s="233"/>
      <c r="B7" s="236"/>
      <c r="C7" s="53" t="s">
        <v>13</v>
      </c>
      <c r="D7" s="53" t="s">
        <v>14</v>
      </c>
      <c r="E7" s="53" t="s">
        <v>15</v>
      </c>
      <c r="F7" s="53" t="s">
        <v>16</v>
      </c>
      <c r="G7" s="53" t="s">
        <v>17</v>
      </c>
      <c r="H7" s="53" t="s">
        <v>18</v>
      </c>
      <c r="I7" s="236"/>
      <c r="J7" s="53" t="s">
        <v>19</v>
      </c>
      <c r="K7" s="53" t="s">
        <v>20</v>
      </c>
      <c r="L7" s="53" t="s">
        <v>21</v>
      </c>
      <c r="M7" s="53" t="s">
        <v>22</v>
      </c>
    </row>
    <row r="8" spans="1:13" ht="19.5" customHeight="1" x14ac:dyDescent="0.3">
      <c r="A8" s="55" t="s">
        <v>23</v>
      </c>
      <c r="B8" s="34" t="str">
        <f>IF(COUNTBLANK(B9:B17)&gt;0,"",SUM(B9,B14))</f>
        <v/>
      </c>
      <c r="C8" s="35" t="str">
        <f t="shared" ref="C8:F8" si="0">IF(COUNTBLANK(C9:C17)&gt;0,"",SUM(C9,C14))</f>
        <v/>
      </c>
      <c r="D8" s="35" t="str">
        <f t="shared" si="0"/>
        <v/>
      </c>
      <c r="E8" s="35" t="str">
        <f t="shared" si="0"/>
        <v/>
      </c>
      <c r="F8" s="35" t="str">
        <f t="shared" si="0"/>
        <v/>
      </c>
      <c r="G8" s="35" t="str">
        <f>IF(COUNTBLANK(G9:G17)&gt;0,"",SUM(G9,G14))</f>
        <v/>
      </c>
      <c r="H8" s="36"/>
      <c r="I8" s="63" t="str">
        <f>IFERROR(($G8/(B8*Deflactor!I7))-1,"na")</f>
        <v>na</v>
      </c>
      <c r="J8" s="63" t="str">
        <f>IFERROR(($G8/(C8*Deflactor!$I$8))-1,"na")</f>
        <v>na</v>
      </c>
      <c r="K8" s="63" t="str">
        <f>IFERROR(($G8/(D8*Deflactor!$I$9))-1,"na")</f>
        <v>na</v>
      </c>
      <c r="L8" s="63" t="str">
        <f>IFERROR(($G8/(E8*Deflactor!$I$10))-1,"na")</f>
        <v>na</v>
      </c>
      <c r="M8" s="64" t="str">
        <f>IFERROR(($G8/(F8*Deflactor!$I$11))-1,"na")</f>
        <v>na</v>
      </c>
    </row>
    <row r="9" spans="1:13" ht="19.5" customHeight="1" x14ac:dyDescent="0.3">
      <c r="A9" s="56" t="s">
        <v>24</v>
      </c>
      <c r="B9" s="37">
        <f>IF(COUNTBLANK(B10:B13)&gt;0,"",SUM(B10:B13))</f>
        <v>641381976.06999993</v>
      </c>
      <c r="C9" s="38">
        <f t="shared" ref="C9:G9" si="1">IF(COUNTBLANK(C10:C13)&gt;0,"",SUM(C10:C13))</f>
        <v>504799431.38999999</v>
      </c>
      <c r="D9" s="38">
        <f t="shared" si="1"/>
        <v>445919162.74999994</v>
      </c>
      <c r="E9" s="38">
        <f t="shared" si="1"/>
        <v>445919162.74999994</v>
      </c>
      <c r="F9" s="38">
        <f t="shared" si="1"/>
        <v>448075954.95999992</v>
      </c>
      <c r="G9" s="38">
        <f t="shared" si="1"/>
        <v>443187320.80000001</v>
      </c>
      <c r="H9" s="39">
        <f>IF(COUNTBLANK(H10:H13)&gt;0,"",SUM(H10:H13))</f>
        <v>90892994.889999971</v>
      </c>
      <c r="I9" s="65">
        <f>IFERROR(($G9/(B9*Deflactor!$I$7))-1,"na")</f>
        <v>-0.45616621168032867</v>
      </c>
      <c r="J9" s="65">
        <f>IFERROR(($G9/(C9*Deflactor!$I$8))-1,"na")</f>
        <v>-0.27959043703294528</v>
      </c>
      <c r="K9" s="65">
        <f>IFERROR(($G9/(D9*Deflactor!$I$9))-1,"na")</f>
        <v>-0.14516547918153555</v>
      </c>
      <c r="L9" s="65">
        <f>IFERROR(($G9/(E9*Deflactor!$I$10))-1,"na")</f>
        <v>-0.10638426516765465</v>
      </c>
      <c r="M9" s="66">
        <f>IFERROR(($G9/(F9*Deflactor!$I$11))-1,"na")</f>
        <v>-5.3394745955819389E-2</v>
      </c>
    </row>
    <row r="10" spans="1:13" ht="19.5" customHeight="1" x14ac:dyDescent="0.3">
      <c r="A10" s="57" t="s">
        <v>25</v>
      </c>
      <c r="B10" s="40">
        <v>262327958.15999994</v>
      </c>
      <c r="C10" s="41">
        <v>188444664.70000002</v>
      </c>
      <c r="D10" s="41">
        <v>183320518.84999999</v>
      </c>
      <c r="E10" s="41">
        <v>183320518.84999999</v>
      </c>
      <c r="F10" s="41">
        <v>232333612.55999994</v>
      </c>
      <c r="G10" s="41">
        <v>242228484.25</v>
      </c>
      <c r="H10" s="42">
        <v>51845404.719999999</v>
      </c>
      <c r="I10" s="67">
        <f>IFERROR(($G10/(B10*Deflactor!$I$7))-1,"na")</f>
        <v>-0.27326472044846928</v>
      </c>
      <c r="J10" s="67">
        <f>IFERROR(($G10/(C10*Deflactor!$I$8))-1,"na")</f>
        <v>5.4756874386712395E-2</v>
      </c>
      <c r="K10" s="67">
        <f>IFERROR(($G10/(D10*Deflactor!$I$9))-1,"na")</f>
        <v>0.13648836687919252</v>
      </c>
      <c r="L10" s="67">
        <f>IFERROR(($G10/(E10*Deflactor!$I$10))-1,"na")</f>
        <v>0.1880473499418196</v>
      </c>
      <c r="M10" s="68">
        <f>IFERROR(($G10/(F10*Deflactor!$I$11))-1,"na")</f>
        <v>-2.1933619085091616E-3</v>
      </c>
    </row>
    <row r="11" spans="1:13" ht="19.5" customHeight="1" x14ac:dyDescent="0.3">
      <c r="A11" s="57" t="s">
        <v>26</v>
      </c>
      <c r="B11" s="40">
        <v>377312425.65999997</v>
      </c>
      <c r="C11" s="41">
        <v>310398505.53000003</v>
      </c>
      <c r="D11" s="41">
        <v>247355963.92999998</v>
      </c>
      <c r="E11" s="41">
        <v>247355963.92999998</v>
      </c>
      <c r="F11" s="41">
        <v>209533783.00999996</v>
      </c>
      <c r="G11" s="41">
        <v>191237020.32999998</v>
      </c>
      <c r="H11" s="42">
        <v>37459508.269999981</v>
      </c>
      <c r="I11" s="67">
        <f>IFERROR(($G11/(B11*Deflactor!$I$7))-1,"na")</f>
        <v>-0.60109776311333507</v>
      </c>
      <c r="J11" s="67">
        <f>IFERROR(($G11/(C11*Deflactor!$I$8))-1,"na")</f>
        <v>-0.49445089507117279</v>
      </c>
      <c r="K11" s="67">
        <f>IFERROR(($G11/(D11*Deflactor!$I$9))-1,"na")</f>
        <v>-0.33503246434516387</v>
      </c>
      <c r="L11" s="67">
        <f>IFERROR(($G11/(E11*Deflactor!$I$10))-1,"na")</f>
        <v>-0.30486493170057416</v>
      </c>
      <c r="M11" s="68">
        <f>IFERROR(($G11/(F11*Deflactor!$I$11))-1,"na")</f>
        <v>-0.12652367761414407</v>
      </c>
    </row>
    <row r="12" spans="1:13" ht="19.5" customHeight="1" x14ac:dyDescent="0.3">
      <c r="A12" s="57" t="s">
        <v>27</v>
      </c>
      <c r="B12" s="40">
        <v>1397130</v>
      </c>
      <c r="C12" s="41">
        <v>1268481.0699999998</v>
      </c>
      <c r="D12" s="41">
        <v>1481470.01</v>
      </c>
      <c r="E12" s="41">
        <v>1481470.01</v>
      </c>
      <c r="F12" s="41">
        <v>1267979.3999999999</v>
      </c>
      <c r="G12" s="41">
        <v>1416809.5</v>
      </c>
      <c r="H12" s="42">
        <v>1099616.58</v>
      </c>
      <c r="I12" s="67">
        <f>IFERROR(($G12/(B12*Deflactor!$I$7))-1,"na")</f>
        <v>-0.2018762158225329</v>
      </c>
      <c r="J12" s="67">
        <f>IFERROR(($G12/(C12*Deflactor!$I$8))-1,"na")</f>
        <v>-8.3487338956152457E-2</v>
      </c>
      <c r="K12" s="67">
        <f>IFERROR(($G12/(D12*Deflactor!$I$9))-1,"na")</f>
        <v>-0.17743645779128281</v>
      </c>
      <c r="L12" s="67">
        <f>IFERROR(($G12/(E12*Deflactor!$I$10))-1,"na")</f>
        <v>-0.14011927885954123</v>
      </c>
      <c r="M12" s="68">
        <f>IFERROR(($G12/(F12*Deflactor!$I$11))-1,"na")</f>
        <v>6.9381052446465752E-2</v>
      </c>
    </row>
    <row r="13" spans="1:13" ht="19.5" customHeight="1" x14ac:dyDescent="0.3">
      <c r="A13" s="57" t="s">
        <v>28</v>
      </c>
      <c r="B13" s="40">
        <v>344462.25</v>
      </c>
      <c r="C13" s="41">
        <v>4687780.09</v>
      </c>
      <c r="D13" s="41">
        <v>13761209.960000001</v>
      </c>
      <c r="E13" s="41">
        <v>13761209.960000001</v>
      </c>
      <c r="F13" s="41">
        <v>4940579.99</v>
      </c>
      <c r="G13" s="41">
        <v>8305006.7199999997</v>
      </c>
      <c r="H13" s="42">
        <v>488465.32</v>
      </c>
      <c r="I13" s="67">
        <f>IFERROR(($G13/(B13*Deflactor!$I$7))-1,"na")</f>
        <v>17.975532195530068</v>
      </c>
      <c r="J13" s="67">
        <f>IFERROR(($G13/(C13*Deflactor!$I$8))-1,"na")</f>
        <v>0.45373001423727821</v>
      </c>
      <c r="K13" s="67">
        <f>IFERROR(($G13/(D13*Deflactor!$I$9))-1,"na")</f>
        <v>-0.48092008133824815</v>
      </c>
      <c r="L13" s="67">
        <f>IFERROR(($G13/(E13*Deflactor!$I$10))-1,"na")</f>
        <v>-0.45737102134397545</v>
      </c>
      <c r="M13" s="68">
        <f>IFERROR(($G13/(F13*Deflactor!$I$11))-1,"na")</f>
        <v>0.60877487734630287</v>
      </c>
    </row>
    <row r="14" spans="1:13" ht="19.5" customHeight="1" x14ac:dyDescent="0.3">
      <c r="A14" s="56" t="s">
        <v>29</v>
      </c>
      <c r="B14" s="43" t="str">
        <f>IF(COUNTBLANK(B15:B17)&gt;0,"",SUM(B15:B17))</f>
        <v/>
      </c>
      <c r="C14" s="44" t="str">
        <f t="shared" ref="C14:F14" si="2">IF(COUNTBLANK(C15:C17)&gt;0,"",SUM(C15:C17))</f>
        <v/>
      </c>
      <c r="D14" s="44" t="str">
        <f t="shared" si="2"/>
        <v/>
      </c>
      <c r="E14" s="44" t="str">
        <f t="shared" si="2"/>
        <v/>
      </c>
      <c r="F14" s="44" t="str">
        <f t="shared" si="2"/>
        <v/>
      </c>
      <c r="G14" s="44" t="str">
        <f>IF(COUNTBLANK(G15:G17)&gt;0,"",SUM(G15:G17))</f>
        <v/>
      </c>
      <c r="H14" s="39"/>
      <c r="I14" s="65" t="str">
        <f>IFERROR(($G14/(B14*Deflactor!$I$7))-1,"na")</f>
        <v>na</v>
      </c>
      <c r="J14" s="65" t="str">
        <f>IFERROR(($G14/(C14*Deflactor!$I$8))-1,"na")</f>
        <v>na</v>
      </c>
      <c r="K14" s="65" t="str">
        <f>IFERROR(($G14/(D14*Deflactor!$I$9))-1,"na")</f>
        <v>na</v>
      </c>
      <c r="L14" s="65" t="str">
        <f>IFERROR(($G14/(E14*Deflactor!$I$10))-1,"na")</f>
        <v>na</v>
      </c>
      <c r="M14" s="66" t="str">
        <f>IFERROR(($G14/(F14*Deflactor!$I$11))-1,"na")</f>
        <v>na</v>
      </c>
    </row>
    <row r="15" spans="1:13" ht="19.5" customHeight="1" x14ac:dyDescent="0.3">
      <c r="A15" s="57" t="s">
        <v>30</v>
      </c>
      <c r="B15" s="40">
        <v>0</v>
      </c>
      <c r="C15" s="41">
        <v>233861</v>
      </c>
      <c r="D15" s="41">
        <v>0</v>
      </c>
      <c r="E15" s="41">
        <v>0</v>
      </c>
      <c r="F15" s="41">
        <v>0</v>
      </c>
      <c r="G15" s="41">
        <v>0</v>
      </c>
      <c r="H15" s="42">
        <v>0</v>
      </c>
      <c r="I15" s="67" t="str">
        <f>IFERROR(($G15/(B15*Deflactor!$I$7))-1,"na")</f>
        <v>na</v>
      </c>
      <c r="J15" s="67">
        <f>IFERROR(($G15/(C15*Deflactor!$I$8))-1,"na")</f>
        <v>-1</v>
      </c>
      <c r="K15" s="67" t="str">
        <f>IFERROR(($G15/(D15*Deflactor!$I$9))-1,"na")</f>
        <v>na</v>
      </c>
      <c r="L15" s="67" t="str">
        <f>IFERROR(($G15/(E15*Deflactor!$I$10))-1,"na")</f>
        <v>na</v>
      </c>
      <c r="M15" s="68" t="str">
        <f>IFERROR(($G15/(F15*Deflactor!$I$11))-1,"na")</f>
        <v>na</v>
      </c>
    </row>
    <row r="16" spans="1:13" ht="19.5" customHeight="1" x14ac:dyDescent="0.3">
      <c r="A16" s="57" t="s">
        <v>27</v>
      </c>
      <c r="B16" s="40"/>
      <c r="C16" s="41"/>
      <c r="D16" s="41"/>
      <c r="E16" s="41"/>
      <c r="F16" s="41"/>
      <c r="G16" s="41"/>
      <c r="H16" s="42"/>
      <c r="I16" s="67" t="str">
        <f>IFERROR(($G16/(B16*Deflactor!$I$7))-1,"na")</f>
        <v>na</v>
      </c>
      <c r="J16" s="67" t="str">
        <f>IFERROR(($G16/(C16*Deflactor!$I$8))-1,"na")</f>
        <v>na</v>
      </c>
      <c r="K16" s="67" t="str">
        <f>IFERROR(($G16/(D16*Deflactor!$I$9))-1,"na")</f>
        <v>na</v>
      </c>
      <c r="L16" s="67" t="str">
        <f>IFERROR(($G16/(E16*Deflactor!$I$10))-1,"na")</f>
        <v>na</v>
      </c>
      <c r="M16" s="68" t="str">
        <f>IFERROR(($G16/(F16*Deflactor!$I$11))-1,"na")</f>
        <v>na</v>
      </c>
    </row>
    <row r="17" spans="1:13" ht="19.5" customHeight="1" x14ac:dyDescent="0.3">
      <c r="A17" s="58" t="s">
        <v>31</v>
      </c>
      <c r="B17" s="45"/>
      <c r="C17" s="46"/>
      <c r="D17" s="46"/>
      <c r="E17" s="46"/>
      <c r="F17" s="46"/>
      <c r="G17" s="46"/>
      <c r="H17" s="47"/>
      <c r="I17" s="69" t="str">
        <f>IFERROR(($G17/(B17*Deflactor!$I$7))-1,"na")</f>
        <v>na</v>
      </c>
      <c r="J17" s="70" t="str">
        <f>IFERROR(($G17/(C17*Deflactor!$I$8))-1,"na")</f>
        <v>na</v>
      </c>
      <c r="K17" s="70" t="str">
        <f>IFERROR(($G17/(D17*Deflactor!$I$9))-1,"na")</f>
        <v>na</v>
      </c>
      <c r="L17" s="70" t="str">
        <f>IFERROR(($G17/(E17*Deflactor!$I$10))-1,"na")</f>
        <v>na</v>
      </c>
      <c r="M17" s="71" t="str">
        <f>IFERROR(($G17/(F17*Deflactor!$I$11))-1,"na")</f>
        <v>na</v>
      </c>
    </row>
    <row r="19" spans="1:13" x14ac:dyDescent="0.3">
      <c r="A19" s="3" t="s">
        <v>32</v>
      </c>
    </row>
    <row r="20" spans="1:13" x14ac:dyDescent="0.3">
      <c r="A20" s="3" t="s">
        <v>33</v>
      </c>
    </row>
    <row r="21" spans="1:13" x14ac:dyDescent="0.3">
      <c r="A21" s="2" t="s">
        <v>34</v>
      </c>
    </row>
    <row r="22" spans="1:13" x14ac:dyDescent="0.3">
      <c r="A22" s="2" t="s">
        <v>35</v>
      </c>
    </row>
    <row r="23" spans="1:13" x14ac:dyDescent="0.3">
      <c r="A23" s="3" t="s">
        <v>36</v>
      </c>
    </row>
    <row r="24" spans="1:13" x14ac:dyDescent="0.3">
      <c r="A24" s="4" t="s">
        <v>37</v>
      </c>
      <c r="K24" s="48" t="s">
        <v>38</v>
      </c>
    </row>
    <row r="25" spans="1:13" x14ac:dyDescent="0.3">
      <c r="A25" s="3"/>
    </row>
    <row r="28" spans="1:13" x14ac:dyDescent="0.3">
      <c r="B28" s="59"/>
      <c r="C28" s="60"/>
      <c r="D28" s="60"/>
      <c r="E28" s="60"/>
      <c r="F28" s="60"/>
      <c r="I28" s="61"/>
      <c r="J28" s="62"/>
    </row>
    <row r="29" spans="1:13" x14ac:dyDescent="0.3">
      <c r="B29" s="60"/>
      <c r="C29" s="60"/>
      <c r="D29" s="60"/>
      <c r="E29" s="60"/>
      <c r="F29" s="60"/>
    </row>
    <row r="30" spans="1:13" x14ac:dyDescent="0.3">
      <c r="B30" s="60"/>
      <c r="C30" s="60"/>
      <c r="D30" s="60"/>
      <c r="E30" s="60"/>
      <c r="F30" s="60"/>
    </row>
  </sheetData>
  <sheetProtection algorithmName="SHA-512" hashValue="kyOjlBNn4AEUFY0HeTiZR4l6yfOMaF1nt8IoiiZy/NsI+vpugMAY5VSSQdnvgZe3Eitodm60rqGeMKM66m8vGw==" saltValue="1zHvX5Bl5OwYwPQOL2wzxw==" spinCount="100000" sheet="1" objects="1" scenarios="1"/>
  <mergeCells count="4">
    <mergeCell ref="A4:A7"/>
    <mergeCell ref="I4:M5"/>
    <mergeCell ref="B6:B7"/>
    <mergeCell ref="I6:I7"/>
  </mergeCells>
  <conditionalFormatting sqref="B8:G9">
    <cfRule type="cellIs" dxfId="116" priority="1" operator="equal">
      <formula>""""""</formula>
    </cfRule>
  </conditionalFormatting>
  <dataValidations count="3">
    <dataValidation allowBlank="1" showInputMessage="1" showErrorMessage="1" promptTitle="No modificable" prompt="Esta celda no puede ser modificada" sqref="I8:M17" xr:uid="{00000000-0002-0000-0000-000000000000}"/>
    <dataValidation type="list" allowBlank="1" showInputMessage="1" showErrorMessage="1" promptTitle="Selección ramo" prompt="Seleccione el nombre del ramo correspondiente" sqref="B1" xr:uid="{00000000-0002-0000-0000-000001000000}">
      <formula1>ramo</formula1>
    </dataValidation>
    <dataValidation type="list" allowBlank="1" showInputMessage="1" showErrorMessage="1" promptTitle="Selección institución" prompt="Seleccione el nombre del ente público que reporta" sqref="B2" xr:uid="{00000000-0002-0000-0000-000002000000}">
      <formula1>INDIRECT(selección)</formula1>
    </dataValidation>
  </dataValidations>
  <pageMargins left="0.31496062992125984" right="0.31496062992125984" top="0.74803149606299213" bottom="0.74803149606299213" header="0.31496062992125984" footer="0.31496062992125984"/>
  <pageSetup scale="50" orientation="landscape" r:id="rId1"/>
  <ignoredErrors>
    <ignoredError sqref="C7:H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A1:T389"/>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3.28515625" style="5" bestFit="1" customWidth="1"/>
    <col min="6" max="6" width="13.42578125" style="5" bestFit="1" customWidth="1"/>
    <col min="7" max="7" width="16.7109375" style="5" bestFit="1" customWidth="1"/>
    <col min="8" max="8" width="17.140625" style="5" bestFit="1" customWidth="1"/>
    <col min="9" max="9" width="10.85546875" style="5" bestFit="1" customWidth="1"/>
    <col min="10" max="10" width="19.28515625" style="5" bestFit="1" customWidth="1"/>
    <col min="11" max="11" width="15.42578125" style="5" bestFit="1" customWidth="1"/>
    <col min="12" max="12" width="12.5703125" style="5" bestFit="1" customWidth="1"/>
    <col min="13" max="13" width="9.140625" style="5" bestFit="1" customWidth="1"/>
    <col min="14" max="14" width="20.85546875" style="5" bestFit="1" customWidth="1"/>
    <col min="15" max="15" width="14.7109375" style="5" bestFit="1" customWidth="1"/>
    <col min="16" max="16" width="10.285156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6" customFormat="1" x14ac:dyDescent="0.25">
      <c r="A1" s="6" t="s">
        <v>565</v>
      </c>
      <c r="B1" s="6" t="s">
        <v>0</v>
      </c>
      <c r="C1" s="6" t="s">
        <v>566</v>
      </c>
      <c r="D1" s="6" t="s">
        <v>215</v>
      </c>
      <c r="E1" s="6" t="s">
        <v>23</v>
      </c>
      <c r="F1" s="6" t="s">
        <v>567</v>
      </c>
      <c r="G1" s="6" t="s">
        <v>568</v>
      </c>
      <c r="H1" s="6" t="s">
        <v>569</v>
      </c>
      <c r="I1" s="6" t="s">
        <v>27</v>
      </c>
      <c r="J1" s="6" t="s">
        <v>28</v>
      </c>
      <c r="K1" s="6" t="s">
        <v>570</v>
      </c>
      <c r="L1" s="6" t="s">
        <v>571</v>
      </c>
      <c r="M1" s="6" t="s">
        <v>572</v>
      </c>
      <c r="N1" s="6" t="s">
        <v>31</v>
      </c>
      <c r="O1" s="6" t="s">
        <v>573</v>
      </c>
      <c r="P1" s="6" t="s">
        <v>574</v>
      </c>
      <c r="Q1" s="6" t="s">
        <v>575</v>
      </c>
      <c r="R1" s="6" t="s">
        <v>576</v>
      </c>
      <c r="S1" s="6" t="s">
        <v>577</v>
      </c>
      <c r="T1" s="6" t="s">
        <v>578</v>
      </c>
    </row>
    <row r="2" spans="1:20" s="6" customFormat="1" x14ac:dyDescent="0.2">
      <c r="A2" s="7">
        <v>1</v>
      </c>
      <c r="B2" s="8" t="str">
        <f t="shared" ref="B2:B7" si="0">selección</f>
        <v>_06_Hacienda_y_Crédito_Público</v>
      </c>
      <c r="C2" s="9" t="str">
        <f>'I.Clasificación económica'!$B$2</f>
        <v>Comisión Nacional de Seguros y Fianzas</v>
      </c>
      <c r="D2" s="10" t="str">
        <f>MID('I.Clasificación económica'!$B6,1,4)</f>
        <v>2018</v>
      </c>
      <c r="E2" s="11" t="str">
        <f>'I.Clasificación económica'!$B8</f>
        <v/>
      </c>
      <c r="F2" s="11">
        <f>'I.Clasificación económica'!$B9</f>
        <v>641381976.06999993</v>
      </c>
      <c r="G2" s="11">
        <f>'I.Clasificación económica'!$B10</f>
        <v>262327958.15999994</v>
      </c>
      <c r="H2" s="11">
        <f>'I.Clasificación económica'!$B11</f>
        <v>377312425.65999997</v>
      </c>
      <c r="I2" s="11">
        <f>'I.Clasificación económica'!$B12</f>
        <v>1397130</v>
      </c>
      <c r="J2" s="11">
        <f>'I.Clasificación económica'!$B13</f>
        <v>344462.25</v>
      </c>
      <c r="K2" s="11" t="str">
        <f>'I.Clasificación económica'!$B14</f>
        <v/>
      </c>
      <c r="L2" s="11">
        <f>'I.Clasificación económica'!$B15</f>
        <v>0</v>
      </c>
      <c r="M2" s="11">
        <f>'I.Clasificación económica'!$B16</f>
        <v>0</v>
      </c>
      <c r="N2" s="11">
        <f>'I.Clasificación económica'!$B17</f>
        <v>0</v>
      </c>
      <c r="O2" s="12">
        <f>SUM(Tabla1[[#This Row],[Servicios Personales]:[Otros gastos corrientes]])</f>
        <v>641381976.06999993</v>
      </c>
      <c r="P2" s="12" t="b">
        <f>Tabla1[[#This Row],[Validación1]]=Tabla1[[#This Row],[Gasto Corriente]]</f>
        <v>1</v>
      </c>
      <c r="Q2" s="12">
        <f>SUM(Tabla1[[#This Row],[Inversión Física]:[Otros gastos de inversión]])</f>
        <v>0</v>
      </c>
      <c r="R2" s="12" t="b">
        <f>Tabla1[[#This Row],[Validación23]]=Tabla1[[#This Row],[Gasto de Inversión]]</f>
        <v>0</v>
      </c>
      <c r="S2" s="12">
        <f t="shared" ref="S2:S7" si="1">SUM(F2,K2)</f>
        <v>641381976.06999993</v>
      </c>
      <c r="T2" s="12" t="b">
        <f>Tabla1[[#This Row],[Total calculado]]=Tabla1[[#This Row],[Total]]</f>
        <v>0</v>
      </c>
    </row>
    <row r="3" spans="1:20" s="6" customFormat="1" x14ac:dyDescent="0.2">
      <c r="A3" s="7">
        <v>1</v>
      </c>
      <c r="B3" s="8" t="str">
        <f t="shared" si="0"/>
        <v>_06_Hacienda_y_Crédito_Público</v>
      </c>
      <c r="C3" s="9" t="str">
        <f>'I.Clasificación económica'!$B$2</f>
        <v>Comisión Nacional de Seguros y Fianzas</v>
      </c>
      <c r="D3" s="10" t="str">
        <f>'I.Clasificación económica'!$C7</f>
        <v>2019</v>
      </c>
      <c r="E3" s="11" t="str">
        <f>'I.Clasificación económica'!$C8</f>
        <v/>
      </c>
      <c r="F3" s="11">
        <f>'I.Clasificación económica'!$C9</f>
        <v>504799431.38999999</v>
      </c>
      <c r="G3" s="11">
        <f>'I.Clasificación económica'!$C10</f>
        <v>188444664.70000002</v>
      </c>
      <c r="H3" s="11">
        <f>'I.Clasificación económica'!$C11</f>
        <v>310398505.53000003</v>
      </c>
      <c r="I3" s="11">
        <f>'I.Clasificación económica'!$C12</f>
        <v>1268481.0699999998</v>
      </c>
      <c r="J3" s="11">
        <f>'I.Clasificación económica'!$C13</f>
        <v>4687780.09</v>
      </c>
      <c r="K3" s="11" t="str">
        <f>'I.Clasificación económica'!$C14</f>
        <v/>
      </c>
      <c r="L3" s="11">
        <f>'I.Clasificación económica'!$C15</f>
        <v>233861</v>
      </c>
      <c r="M3" s="11">
        <f>'I.Clasificación económica'!$C16</f>
        <v>0</v>
      </c>
      <c r="N3" s="11">
        <f>'I.Clasificación económica'!$C17</f>
        <v>0</v>
      </c>
      <c r="O3" s="12">
        <f>SUM(Tabla1[[#This Row],[Servicios Personales]:[Otros gastos corrientes]])</f>
        <v>504799431.38999999</v>
      </c>
      <c r="P3" s="12" t="b">
        <f>Tabla1[[#This Row],[Validación1]]=Tabla1[[#This Row],[Gasto Corriente]]</f>
        <v>1</v>
      </c>
      <c r="Q3" s="12">
        <f>SUM(Tabla1[[#This Row],[Inversión Física]:[Otros gastos de inversión]])</f>
        <v>233861</v>
      </c>
      <c r="R3" s="12" t="b">
        <f>Tabla1[[#This Row],[Validación23]]=Tabla1[[#This Row],[Gasto de Inversión]]</f>
        <v>0</v>
      </c>
      <c r="S3" s="12">
        <f t="shared" si="1"/>
        <v>504799431.38999999</v>
      </c>
      <c r="T3" s="12" t="b">
        <f>Tabla1[[#This Row],[Total calculado]]=Tabla1[[#This Row],[Total]]</f>
        <v>0</v>
      </c>
    </row>
    <row r="4" spans="1:20" s="6" customFormat="1" x14ac:dyDescent="0.2">
      <c r="A4" s="7">
        <v>1</v>
      </c>
      <c r="B4" s="8" t="str">
        <f t="shared" si="0"/>
        <v>_06_Hacienda_y_Crédito_Público</v>
      </c>
      <c r="C4" s="9" t="str">
        <f>'I.Clasificación económica'!$B$2</f>
        <v>Comisión Nacional de Seguros y Fianzas</v>
      </c>
      <c r="D4" s="10" t="str">
        <f>'I.Clasificación económica'!D7</f>
        <v>2020</v>
      </c>
      <c r="E4" s="11" t="str">
        <f>'I.Clasificación económica'!$D8</f>
        <v/>
      </c>
      <c r="F4" s="11">
        <f>'I.Clasificación económica'!$D9</f>
        <v>445919162.74999994</v>
      </c>
      <c r="G4" s="11">
        <f>'I.Clasificación económica'!$D10</f>
        <v>183320518.84999999</v>
      </c>
      <c r="H4" s="11">
        <f>'I.Clasificación económica'!$D11</f>
        <v>247355963.92999998</v>
      </c>
      <c r="I4" s="11">
        <f>'I.Clasificación económica'!$D12</f>
        <v>1481470.01</v>
      </c>
      <c r="J4" s="11">
        <f>'I.Clasificación económica'!$D13</f>
        <v>13761209.960000001</v>
      </c>
      <c r="K4" s="11" t="str">
        <f>'I.Clasificación económica'!$D14</f>
        <v/>
      </c>
      <c r="L4" s="11">
        <f>'I.Clasificación económica'!$D15</f>
        <v>0</v>
      </c>
      <c r="M4" s="11">
        <f>'I.Clasificación económica'!$D16</f>
        <v>0</v>
      </c>
      <c r="N4" s="11">
        <f>'I.Clasificación económica'!$D17</f>
        <v>0</v>
      </c>
      <c r="O4" s="12">
        <f>SUM(Tabla1[[#This Row],[Servicios Personales]:[Otros gastos corrientes]])</f>
        <v>445919162.74999994</v>
      </c>
      <c r="P4" s="12" t="b">
        <f>Tabla1[[#This Row],[Validación1]]=Tabla1[[#This Row],[Gasto Corriente]]</f>
        <v>1</v>
      </c>
      <c r="Q4" s="12">
        <f>SUM(Tabla1[[#This Row],[Inversión Física]:[Otros gastos de inversión]])</f>
        <v>0</v>
      </c>
      <c r="R4" s="12" t="b">
        <f>Tabla1[[#This Row],[Validación23]]=Tabla1[[#This Row],[Gasto de Inversión]]</f>
        <v>0</v>
      </c>
      <c r="S4" s="12">
        <f t="shared" si="1"/>
        <v>445919162.74999994</v>
      </c>
      <c r="T4" s="12" t="b">
        <f>Tabla1[[#This Row],[Total calculado]]=Tabla1[[#This Row],[Total]]</f>
        <v>0</v>
      </c>
    </row>
    <row r="5" spans="1:20" s="6" customFormat="1" x14ac:dyDescent="0.2">
      <c r="A5" s="7">
        <v>1</v>
      </c>
      <c r="B5" s="8" t="str">
        <f t="shared" si="0"/>
        <v>_06_Hacienda_y_Crédito_Público</v>
      </c>
      <c r="C5" s="9" t="str">
        <f>'I.Clasificación económica'!$B$2</f>
        <v>Comisión Nacional de Seguros y Fianzas</v>
      </c>
      <c r="D5" s="10" t="str">
        <f>'I.Clasificación económica'!C7</f>
        <v>2019</v>
      </c>
      <c r="E5" s="11" t="str">
        <f>'I.Clasificación económica'!$E8</f>
        <v/>
      </c>
      <c r="F5" s="11">
        <f>'I.Clasificación económica'!$E9</f>
        <v>445919162.74999994</v>
      </c>
      <c r="G5" s="11">
        <f>'I.Clasificación económica'!$E10</f>
        <v>183320518.84999999</v>
      </c>
      <c r="H5" s="11">
        <f>'I.Clasificación económica'!$E11</f>
        <v>247355963.92999998</v>
      </c>
      <c r="I5" s="11">
        <f>'I.Clasificación económica'!$E12</f>
        <v>1481470.01</v>
      </c>
      <c r="J5" s="11">
        <f>'I.Clasificación económica'!$E13</f>
        <v>13761209.960000001</v>
      </c>
      <c r="K5" s="11" t="str">
        <f>'I.Clasificación económica'!$E14</f>
        <v/>
      </c>
      <c r="L5" s="11">
        <f>'I.Clasificación económica'!$E15</f>
        <v>0</v>
      </c>
      <c r="M5" s="11">
        <f>'I.Clasificación económica'!$E16</f>
        <v>0</v>
      </c>
      <c r="N5" s="11">
        <f>'I.Clasificación económica'!$E17</f>
        <v>0</v>
      </c>
      <c r="O5" s="12">
        <f>SUM(Tabla1[[#This Row],[Servicios Personales]:[Otros gastos corrientes]])</f>
        <v>445919162.74999994</v>
      </c>
      <c r="P5" s="12" t="b">
        <f>Tabla1[[#This Row],[Validación1]]=Tabla1[[#This Row],[Gasto Corriente]]</f>
        <v>1</v>
      </c>
      <c r="Q5" s="12">
        <f>SUM(Tabla1[[#This Row],[Inversión Física]:[Otros gastos de inversión]])</f>
        <v>0</v>
      </c>
      <c r="R5" s="12" t="b">
        <f>Tabla1[[#This Row],[Validación23]]=Tabla1[[#This Row],[Gasto de Inversión]]</f>
        <v>0</v>
      </c>
      <c r="S5" s="12">
        <f t="shared" si="1"/>
        <v>445919162.74999994</v>
      </c>
      <c r="T5" s="12" t="b">
        <f>Tabla1[[#This Row],[Total calculado]]=Tabla1[[#This Row],[Total]]</f>
        <v>0</v>
      </c>
    </row>
    <row r="6" spans="1:20" s="10" customFormat="1" x14ac:dyDescent="0.2">
      <c r="A6" s="7">
        <v>1</v>
      </c>
      <c r="B6" s="8" t="str">
        <f t="shared" si="0"/>
        <v>_06_Hacienda_y_Crédito_Público</v>
      </c>
      <c r="C6" s="9" t="str">
        <f>'I.Clasificación económica'!$B$2</f>
        <v>Comisión Nacional de Seguros y Fianzas</v>
      </c>
      <c r="D6" s="10" t="str">
        <f>'I.Clasificación económica'!F7</f>
        <v>2022</v>
      </c>
      <c r="E6" s="11" t="str">
        <f>'I.Clasificación económica'!$F8</f>
        <v/>
      </c>
      <c r="F6" s="11">
        <f>'I.Clasificación económica'!$F9</f>
        <v>448075954.95999992</v>
      </c>
      <c r="G6" s="11">
        <f>'I.Clasificación económica'!$F10</f>
        <v>232333612.55999994</v>
      </c>
      <c r="H6" s="11">
        <f>'I.Clasificación económica'!$F11</f>
        <v>209533783.00999996</v>
      </c>
      <c r="I6" s="11">
        <f>'I.Clasificación económica'!$F12</f>
        <v>1267979.3999999999</v>
      </c>
      <c r="J6" s="11">
        <f>'I.Clasificación económica'!$F13</f>
        <v>4940579.99</v>
      </c>
      <c r="K6" s="11" t="str">
        <f>'I.Clasificación económica'!$F14</f>
        <v/>
      </c>
      <c r="L6" s="11">
        <f>'I.Clasificación económica'!$F15</f>
        <v>0</v>
      </c>
      <c r="M6" s="11">
        <f>'I.Clasificación económica'!$F16</f>
        <v>0</v>
      </c>
      <c r="N6" s="11">
        <f>'I.Clasificación económica'!$F17</f>
        <v>0</v>
      </c>
      <c r="O6" s="12">
        <f>SUM(Tabla1[[#This Row],[Servicios Personales]:[Otros gastos corrientes]])</f>
        <v>448075954.95999992</v>
      </c>
      <c r="P6" s="12" t="b">
        <f>Tabla1[[#This Row],[Validación1]]=Tabla1[[#This Row],[Gasto Corriente]]</f>
        <v>1</v>
      </c>
      <c r="Q6" s="12">
        <f>SUM(Tabla1[[#This Row],[Inversión Física]:[Otros gastos de inversión]])</f>
        <v>0</v>
      </c>
      <c r="R6" s="12" t="b">
        <f>Tabla1[[#This Row],[Validación23]]=Tabla1[[#This Row],[Gasto de Inversión]]</f>
        <v>0</v>
      </c>
      <c r="S6" s="12">
        <f t="shared" si="1"/>
        <v>448075954.95999992</v>
      </c>
      <c r="T6" s="12" t="b">
        <f>Tabla1[[#This Row],[Total calculado]]=Tabla1[[#This Row],[Total]]</f>
        <v>0</v>
      </c>
    </row>
    <row r="7" spans="1:20" s="10" customFormat="1" x14ac:dyDescent="0.2">
      <c r="A7" s="7">
        <v>1</v>
      </c>
      <c r="B7" s="8" t="str">
        <f t="shared" si="0"/>
        <v>_06_Hacienda_y_Crédito_Público</v>
      </c>
      <c r="C7" s="9" t="str">
        <f>'I.Clasificación económica'!$B$2</f>
        <v>Comisión Nacional de Seguros y Fianzas</v>
      </c>
      <c r="D7" s="10" t="str">
        <f>'I.Clasificación económica'!G7</f>
        <v>2023</v>
      </c>
      <c r="E7" s="11" t="str">
        <f>'I.Clasificación económica'!$G8</f>
        <v/>
      </c>
      <c r="F7" s="11">
        <f>'I.Clasificación económica'!$G9</f>
        <v>443187320.80000001</v>
      </c>
      <c r="G7" s="11">
        <f>'I.Clasificación económica'!$G10</f>
        <v>242228484.25</v>
      </c>
      <c r="H7" s="11">
        <f>'I.Clasificación económica'!$G11</f>
        <v>191237020.32999998</v>
      </c>
      <c r="I7" s="11">
        <f>'I.Clasificación económica'!$G12</f>
        <v>1416809.5</v>
      </c>
      <c r="J7" s="11">
        <f>'I.Clasificación económica'!$G13</f>
        <v>8305006.7199999997</v>
      </c>
      <c r="K7" s="11" t="str">
        <f>'I.Clasificación económica'!$G14</f>
        <v/>
      </c>
      <c r="L7" s="11">
        <f>'I.Clasificación económica'!$G15</f>
        <v>0</v>
      </c>
      <c r="M7" s="11">
        <f>'I.Clasificación económica'!$G16</f>
        <v>0</v>
      </c>
      <c r="N7" s="11">
        <f>'I.Clasificación económica'!$G17</f>
        <v>0</v>
      </c>
      <c r="O7" s="12">
        <f>SUM(Tabla1[[#This Row],[Servicios Personales]:[Otros gastos corrientes]])</f>
        <v>443187320.80000001</v>
      </c>
      <c r="P7" s="12" t="b">
        <f>Tabla1[[#This Row],[Validación1]]=Tabla1[[#This Row],[Gasto Corriente]]</f>
        <v>1</v>
      </c>
      <c r="Q7" s="12">
        <f>SUM(Tabla1[[#This Row],[Inversión Física]:[Otros gastos de inversión]])</f>
        <v>0</v>
      </c>
      <c r="R7" s="12" t="b">
        <f>Tabla1[[#This Row],[Validación23]]=Tabla1[[#This Row],[Gasto de Inversión]]</f>
        <v>0</v>
      </c>
      <c r="S7" s="12">
        <f t="shared" si="1"/>
        <v>443187320.80000001</v>
      </c>
      <c r="T7" s="12" t="b">
        <f>Tabla1[[#This Row],[Total calculado]]=Tabla1[[#This Row],[Total]]</f>
        <v>0</v>
      </c>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sheetData>
  <pageMargins left="0.7" right="0.7" top="0.75" bottom="0.75" header="0.3" footer="0.3"/>
  <pageSetup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A1:I495"/>
  <sheetViews>
    <sheetView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47.28515625" style="5" bestFit="1" customWidth="1"/>
    <col min="6" max="9" width="10.85546875" style="5" bestFit="1" customWidth="1"/>
    <col min="10" max="16384" width="27.140625" style="5"/>
  </cols>
  <sheetData>
    <row r="1" spans="1:9" s="6" customFormat="1" x14ac:dyDescent="0.25">
      <c r="A1" s="6" t="s">
        <v>565</v>
      </c>
      <c r="B1" s="6" t="s">
        <v>0</v>
      </c>
      <c r="C1" s="6" t="s">
        <v>566</v>
      </c>
      <c r="D1" s="6" t="s">
        <v>215</v>
      </c>
      <c r="E1" s="6" t="s">
        <v>40</v>
      </c>
      <c r="F1" s="6" t="s">
        <v>23</v>
      </c>
      <c r="G1" s="6" t="s">
        <v>573</v>
      </c>
      <c r="H1" s="6" t="s">
        <v>574</v>
      </c>
      <c r="I1" s="6" t="s">
        <v>575</v>
      </c>
    </row>
    <row r="2" spans="1:9" s="6" customFormat="1" x14ac:dyDescent="0.2">
      <c r="A2" s="7">
        <v>1</v>
      </c>
      <c r="B2" s="8" t="str">
        <f>'II.Concepto de gasto'!$B$1</f>
        <v>_06_Hacienda_y_Crédito_Público</v>
      </c>
      <c r="C2" s="9" t="str">
        <f>'II.Concepto de gasto'!$B$2</f>
        <v>Comisión Nacional de Seguros y Fianzas</v>
      </c>
      <c r="D2" s="10" t="str">
        <f>MID('II.Concepto de gasto'!$B$6,1,4)</f>
        <v>2018</v>
      </c>
      <c r="E2" s="13" t="str">
        <f>'II.Concepto de gasto'!$A$9</f>
        <v>14403 - Cuotas para el seguro de gastos médicos del personal civil</v>
      </c>
      <c r="F2" s="11">
        <f>'II.Concepto de gasto'!$B$9</f>
        <v>2871824.16</v>
      </c>
      <c r="G2" s="11">
        <f t="shared" ref="G2:G33" si="0">SUM($F$2:$F$61)</f>
        <v>219514045.16000003</v>
      </c>
      <c r="H2" s="11">
        <f>'II.Concepto de gasto'!$B$8</f>
        <v>219514045.16000003</v>
      </c>
      <c r="I2" s="12" t="b">
        <f>Tabla16[[#This Row],[Validación2]]=Tabla16[[#This Row],[Validación1]]</f>
        <v>1</v>
      </c>
    </row>
    <row r="3" spans="1:9" s="6" customFormat="1" x14ac:dyDescent="0.2">
      <c r="A3" s="7">
        <v>1</v>
      </c>
      <c r="B3" s="8" t="str">
        <f>'II.Concepto de gasto'!$B$1</f>
        <v>_06_Hacienda_y_Crédito_Público</v>
      </c>
      <c r="C3" s="9" t="str">
        <f>'II.Concepto de gasto'!$B$2</f>
        <v>Comisión Nacional de Seguros y Fianzas</v>
      </c>
      <c r="D3" s="10" t="str">
        <f>MID('II.Concepto de gasto'!$B$6,1,4)</f>
        <v>2018</v>
      </c>
      <c r="E3" s="13" t="str">
        <f>'II.Concepto de gasto'!$A$10</f>
        <v>14404 - Cuotas para el seguro de separación individualizado</v>
      </c>
      <c r="F3" s="11">
        <f>'II.Concepto de gasto'!$B$10</f>
        <v>17394175.460000001</v>
      </c>
      <c r="G3" s="11">
        <f t="shared" si="0"/>
        <v>219514045.16000003</v>
      </c>
      <c r="H3" s="11">
        <f>'II.Concepto de gasto'!$B$8</f>
        <v>219514045.16000003</v>
      </c>
      <c r="I3" s="12" t="b">
        <f>Tabla16[[#This Row],[Validación2]]=Tabla16[[#This Row],[Validación1]]</f>
        <v>1</v>
      </c>
    </row>
    <row r="4" spans="1:9" s="6" customFormat="1" x14ac:dyDescent="0.2">
      <c r="A4" s="7">
        <v>1</v>
      </c>
      <c r="B4" s="8" t="str">
        <f>'II.Concepto de gasto'!$B$1</f>
        <v>_06_Hacienda_y_Crédito_Público</v>
      </c>
      <c r="C4" s="9" t="str">
        <f>'II.Concepto de gasto'!$B$2</f>
        <v>Comisión Nacional de Seguros y Fianzas</v>
      </c>
      <c r="D4" s="10" t="str">
        <f>MID('II.Concepto de gasto'!$B$6,1,4)</f>
        <v>2018</v>
      </c>
      <c r="E4" s="13" t="str">
        <f>'II.Concepto de gasto'!$A$11</f>
        <v>21101 - Materiales y útiles de oficina</v>
      </c>
      <c r="F4" s="11">
        <f>'II.Concepto de gasto'!$B$11</f>
        <v>1625521.46</v>
      </c>
      <c r="G4" s="11">
        <f t="shared" si="0"/>
        <v>219514045.16000003</v>
      </c>
      <c r="H4" s="11">
        <f>'II.Concepto de gasto'!$B$8</f>
        <v>219514045.16000003</v>
      </c>
      <c r="I4" s="12" t="b">
        <f>Tabla16[[#This Row],[Validación2]]=Tabla16[[#This Row],[Validación1]]</f>
        <v>1</v>
      </c>
    </row>
    <row r="5" spans="1:9" s="6" customFormat="1" x14ac:dyDescent="0.2">
      <c r="A5" s="7">
        <v>1</v>
      </c>
      <c r="B5" s="8" t="str">
        <f>'II.Concepto de gasto'!$B$1</f>
        <v>_06_Hacienda_y_Crédito_Público</v>
      </c>
      <c r="C5" s="9" t="str">
        <f>'II.Concepto de gasto'!$B$2</f>
        <v>Comisión Nacional de Seguros y Fianzas</v>
      </c>
      <c r="D5" s="10" t="str">
        <f>MID('II.Concepto de gasto'!$B$6,1,4)</f>
        <v>2018</v>
      </c>
      <c r="E5" s="13" t="str">
        <f>'II.Concepto de gasto'!$A$12</f>
        <v>21201 - Materiales y útiles de impresión y reproducción</v>
      </c>
      <c r="F5" s="11">
        <f>'II.Concepto de gasto'!$B$12</f>
        <v>0</v>
      </c>
      <c r="G5" s="11">
        <f t="shared" si="0"/>
        <v>219514045.16000003</v>
      </c>
      <c r="H5" s="11">
        <f>'II.Concepto de gasto'!$B$8</f>
        <v>219514045.16000003</v>
      </c>
      <c r="I5" s="12" t="b">
        <f>Tabla16[[#This Row],[Validación2]]=Tabla16[[#This Row],[Validación1]]</f>
        <v>1</v>
      </c>
    </row>
    <row r="6" spans="1:9" s="10" customFormat="1" x14ac:dyDescent="0.2">
      <c r="A6" s="7">
        <v>1</v>
      </c>
      <c r="B6" s="8" t="str">
        <f>'II.Concepto de gasto'!$B$1</f>
        <v>_06_Hacienda_y_Crédito_Público</v>
      </c>
      <c r="C6" s="9" t="str">
        <f>'II.Concepto de gasto'!$B$2</f>
        <v>Comisión Nacional de Seguros y Fianzas</v>
      </c>
      <c r="D6" s="10" t="str">
        <f>MID('II.Concepto de gasto'!$B$6,1,4)</f>
        <v>2018</v>
      </c>
      <c r="E6" s="13" t="str">
        <f>'II.Concepto de gasto'!$A$13</f>
        <v>21401 - Materiales y útiles consumibles para el procesamiento en equipos y bienes informáticos</v>
      </c>
      <c r="F6" s="11">
        <f>'II.Concepto de gasto'!$B$13</f>
        <v>314505.12</v>
      </c>
      <c r="G6" s="11">
        <f t="shared" si="0"/>
        <v>219514045.16000003</v>
      </c>
      <c r="H6" s="11">
        <f>'II.Concepto de gasto'!$B$8</f>
        <v>219514045.16000003</v>
      </c>
      <c r="I6" s="12" t="b">
        <f>Tabla16[[#This Row],[Validación2]]=Tabla16[[#This Row],[Validación1]]</f>
        <v>1</v>
      </c>
    </row>
    <row r="7" spans="1:9" s="10" customFormat="1" x14ac:dyDescent="0.2">
      <c r="A7" s="7">
        <v>1</v>
      </c>
      <c r="B7" s="8" t="str">
        <f>'II.Concepto de gasto'!$B$1</f>
        <v>_06_Hacienda_y_Crédito_Público</v>
      </c>
      <c r="C7" s="9" t="str">
        <f>'II.Concepto de gasto'!$B$2</f>
        <v>Comisión Nacional de Seguros y Fianzas</v>
      </c>
      <c r="D7" s="10" t="str">
        <f>MID('II.Concepto de gasto'!$B$6,1,4)</f>
        <v>2018</v>
      </c>
      <c r="E7" s="13" t="str">
        <f>'II.Concepto de gasto'!$A$14</f>
        <v>21501 - Material de apoyo informativo</v>
      </c>
      <c r="F7" s="11">
        <f>'II.Concepto de gasto'!$B$14</f>
        <v>121113</v>
      </c>
      <c r="G7" s="11">
        <f t="shared" si="0"/>
        <v>219514045.16000003</v>
      </c>
      <c r="H7" s="11">
        <f>'II.Concepto de gasto'!$B$8</f>
        <v>219514045.16000003</v>
      </c>
      <c r="I7" s="12" t="b">
        <f>Tabla16[[#This Row],[Validación2]]=Tabla16[[#This Row],[Validación1]]</f>
        <v>1</v>
      </c>
    </row>
    <row r="8" spans="1:9" s="10" customFormat="1" x14ac:dyDescent="0.2">
      <c r="A8" s="7">
        <v>1</v>
      </c>
      <c r="B8" s="8" t="str">
        <f>'II.Concepto de gasto'!$B$1</f>
        <v>_06_Hacienda_y_Crédito_Público</v>
      </c>
      <c r="C8" s="9" t="str">
        <f>'II.Concepto de gasto'!$B$2</f>
        <v>Comisión Nacional de Seguros y Fianzas</v>
      </c>
      <c r="D8" s="10" t="str">
        <f>MID('II.Concepto de gasto'!$B$6,1,4)</f>
        <v>2018</v>
      </c>
      <c r="E8" s="13" t="str">
        <f>'II.Concepto de gasto'!$A$15</f>
        <v>22102 - Productos alimenticios para personas derivado de la prestación de servicios públicos en unidades de salud, educativas, de readaptación social y otras</v>
      </c>
      <c r="F8" s="11">
        <f>'II.Concepto de gasto'!$B$15</f>
        <v>0</v>
      </c>
      <c r="G8" s="11">
        <f t="shared" si="0"/>
        <v>219514045.16000003</v>
      </c>
      <c r="H8" s="11">
        <f>'II.Concepto de gasto'!$B$8</f>
        <v>219514045.16000003</v>
      </c>
      <c r="I8" s="12" t="b">
        <f>Tabla16[[#This Row],[Validación2]]=Tabla16[[#This Row],[Validación1]]</f>
        <v>1</v>
      </c>
    </row>
    <row r="9" spans="1:9" s="10" customFormat="1" x14ac:dyDescent="0.2">
      <c r="A9" s="7">
        <v>1</v>
      </c>
      <c r="B9" s="8" t="str">
        <f>'II.Concepto de gasto'!$B$1</f>
        <v>_06_Hacienda_y_Crédito_Público</v>
      </c>
      <c r="C9" s="9" t="str">
        <f>'II.Concepto de gasto'!$B$2</f>
        <v>Comisión Nacional de Seguros y Fianzas</v>
      </c>
      <c r="D9" s="10" t="str">
        <f>MID('II.Concepto de gasto'!$B$6,1,4)</f>
        <v>2018</v>
      </c>
      <c r="E9" s="13" t="str">
        <f>'II.Concepto de gasto'!$A$16</f>
        <v>22103 - Productos alimenticios para el personal que realiza labores en campo o de supervisión</v>
      </c>
      <c r="F9" s="11">
        <f>'II.Concepto de gasto'!$B$16</f>
        <v>0</v>
      </c>
      <c r="G9" s="11">
        <f t="shared" si="0"/>
        <v>219514045.16000003</v>
      </c>
      <c r="H9" s="11">
        <f>'II.Concepto de gasto'!$B$8</f>
        <v>219514045.16000003</v>
      </c>
      <c r="I9" s="12" t="b">
        <f>Tabla16[[#This Row],[Validación2]]=Tabla16[[#This Row],[Validación1]]</f>
        <v>1</v>
      </c>
    </row>
    <row r="10" spans="1:9" s="10" customFormat="1" x14ac:dyDescent="0.2">
      <c r="A10" s="7">
        <v>1</v>
      </c>
      <c r="B10" s="8" t="str">
        <f>'II.Concepto de gasto'!$B$1</f>
        <v>_06_Hacienda_y_Crédito_Público</v>
      </c>
      <c r="C10" s="9" t="str">
        <f>'II.Concepto de gasto'!$B$2</f>
        <v>Comisión Nacional de Seguros y Fianzas</v>
      </c>
      <c r="D10" s="10" t="str">
        <f>MID('II.Concepto de gasto'!$B$6,1,4)</f>
        <v>2018</v>
      </c>
      <c r="E10" s="13" t="str">
        <f>'II.Concepto de gasto'!$A$17</f>
        <v>22104 - Productos alimenticios para el personal en las instalaciones de las dependencias y entidades</v>
      </c>
      <c r="F10" s="11">
        <f>'II.Concepto de gasto'!$B$17</f>
        <v>718474.05</v>
      </c>
      <c r="G10" s="11">
        <f t="shared" si="0"/>
        <v>219514045.16000003</v>
      </c>
      <c r="H10" s="11">
        <f>'II.Concepto de gasto'!$B$8</f>
        <v>219514045.16000003</v>
      </c>
      <c r="I10" s="12" t="b">
        <f>Tabla16[[#This Row],[Validación2]]=Tabla16[[#This Row],[Validación1]]</f>
        <v>1</v>
      </c>
    </row>
    <row r="11" spans="1:9" s="10" customFormat="1" x14ac:dyDescent="0.2">
      <c r="A11" s="7">
        <v>1</v>
      </c>
      <c r="B11" s="8" t="str">
        <f>'II.Concepto de gasto'!$B$1</f>
        <v>_06_Hacienda_y_Crédito_Público</v>
      </c>
      <c r="C11" s="9" t="str">
        <f>'II.Concepto de gasto'!$B$2</f>
        <v>Comisión Nacional de Seguros y Fianzas</v>
      </c>
      <c r="D11" s="10" t="str">
        <f>MID('II.Concepto de gasto'!$B$6,1,4)</f>
        <v>2018</v>
      </c>
      <c r="E11" s="13" t="str">
        <f>'II.Concepto de gasto'!$A$18</f>
        <v>22106 - Productos alimenticios para el personal derivado de actividades extraordinarias</v>
      </c>
      <c r="F11" s="11">
        <f>'II.Concepto de gasto'!$B$18</f>
        <v>0</v>
      </c>
      <c r="G11" s="11">
        <f t="shared" si="0"/>
        <v>219514045.16000003</v>
      </c>
      <c r="H11" s="11">
        <f>'II.Concepto de gasto'!$B$8</f>
        <v>219514045.16000003</v>
      </c>
      <c r="I11" s="12" t="b">
        <f>Tabla16[[#This Row],[Validación2]]=Tabla16[[#This Row],[Validación1]]</f>
        <v>1</v>
      </c>
    </row>
    <row r="12" spans="1:9" s="10" customFormat="1" x14ac:dyDescent="0.2">
      <c r="A12" s="7">
        <v>1</v>
      </c>
      <c r="B12" s="8" t="str">
        <f>'II.Concepto de gasto'!$B$1</f>
        <v>_06_Hacienda_y_Crédito_Público</v>
      </c>
      <c r="C12" s="9" t="str">
        <f>'II.Concepto de gasto'!$B$2</f>
        <v>Comisión Nacional de Seguros y Fianzas</v>
      </c>
      <c r="D12" s="10" t="str">
        <f>MID('II.Concepto de gasto'!$B$6,1,4)</f>
        <v>2018</v>
      </c>
      <c r="E12" s="13" t="str">
        <f>'II.Concepto de gasto'!$A$19</f>
        <v>26102 - Combustibles, lubricantes y aditivos para vehículos terrestres, aéreos, marítimos, lacustres y fluviales destinados a servicios públicos y la operación de programas públicos</v>
      </c>
      <c r="F12" s="11">
        <f>'II.Concepto de gasto'!$B$19</f>
        <v>0</v>
      </c>
      <c r="G12" s="11">
        <f t="shared" si="0"/>
        <v>219514045.16000003</v>
      </c>
      <c r="H12" s="11">
        <f>'II.Concepto de gasto'!$B$8</f>
        <v>219514045.16000003</v>
      </c>
      <c r="I12" s="12" t="b">
        <f>Tabla16[[#This Row],[Validación2]]=Tabla16[[#This Row],[Validación1]]</f>
        <v>1</v>
      </c>
    </row>
    <row r="13" spans="1:9" s="10" customFormat="1" x14ac:dyDescent="0.2">
      <c r="A13" s="7">
        <v>1</v>
      </c>
      <c r="B13" s="8" t="str">
        <f>'II.Concepto de gasto'!$B$1</f>
        <v>_06_Hacienda_y_Crédito_Público</v>
      </c>
      <c r="C13" s="9" t="str">
        <f>'II.Concepto de gasto'!$B$2</f>
        <v>Comisión Nacional de Seguros y Fianzas</v>
      </c>
      <c r="D13" s="10" t="str">
        <f>MID('II.Concepto de gasto'!$B$6,1,4)</f>
        <v>2018</v>
      </c>
      <c r="E13" s="13" t="str">
        <f>'II.Concepto de gasto'!$A$20</f>
        <v>26103 - Combustibles, lubricantes y aditivos para vehículos terrestres, aéreos, marítimos, lacustres y fluviales destinados a servicios administrativos</v>
      </c>
      <c r="F13" s="11">
        <f>'II.Concepto de gasto'!$B$20</f>
        <v>0</v>
      </c>
      <c r="G13" s="11">
        <f t="shared" si="0"/>
        <v>219514045.16000003</v>
      </c>
      <c r="H13" s="11">
        <f>'II.Concepto de gasto'!$B$8</f>
        <v>219514045.16000003</v>
      </c>
      <c r="I13" s="12" t="b">
        <f>Tabla16[[#This Row],[Validación2]]=Tabla16[[#This Row],[Validación1]]</f>
        <v>1</v>
      </c>
    </row>
    <row r="14" spans="1:9" s="10" customFormat="1" x14ac:dyDescent="0.2">
      <c r="A14" s="7">
        <v>1</v>
      </c>
      <c r="B14" s="8" t="str">
        <f>'II.Concepto de gasto'!$B$1</f>
        <v>_06_Hacienda_y_Crédito_Público</v>
      </c>
      <c r="C14" s="9" t="str">
        <f>'II.Concepto de gasto'!$B$2</f>
        <v>Comisión Nacional de Seguros y Fianzas</v>
      </c>
      <c r="D14" s="10" t="str">
        <f>MID('II.Concepto de gasto'!$B$6,1,4)</f>
        <v>2018</v>
      </c>
      <c r="E14" s="13" t="str">
        <f>'II.Concepto de gasto'!$A$21</f>
        <v>26104 - Combustibles, lubricantes y aditivos para vehículos terrestres, aéreos, marítimos, lacustres y fluviales asignados a servidores públicos</v>
      </c>
      <c r="F14" s="11">
        <f>'II.Concepto de gasto'!$B$21</f>
        <v>454842.4</v>
      </c>
      <c r="G14" s="11">
        <f t="shared" si="0"/>
        <v>219514045.16000003</v>
      </c>
      <c r="H14" s="11">
        <f>'II.Concepto de gasto'!$B$8</f>
        <v>219514045.16000003</v>
      </c>
      <c r="I14" s="12" t="b">
        <f>Tabla16[[#This Row],[Validación2]]=Tabla16[[#This Row],[Validación1]]</f>
        <v>1</v>
      </c>
    </row>
    <row r="15" spans="1:9" s="10" customFormat="1" x14ac:dyDescent="0.2">
      <c r="A15" s="7">
        <v>1</v>
      </c>
      <c r="B15" s="8" t="str">
        <f>'II.Concepto de gasto'!$B$1</f>
        <v>_06_Hacienda_y_Crédito_Público</v>
      </c>
      <c r="C15" s="9" t="str">
        <f>'II.Concepto de gasto'!$B$2</f>
        <v>Comisión Nacional de Seguros y Fianzas</v>
      </c>
      <c r="D15" s="10" t="str">
        <f>MID('II.Concepto de gasto'!$B$6,1,4)</f>
        <v>2018</v>
      </c>
      <c r="E15" s="13" t="str">
        <f>'II.Concepto de gasto'!$A$22</f>
        <v>26105 - Combustibles, lubricantes y aditivos para maquinaria, equipo de producción y servicios administrativos</v>
      </c>
      <c r="F15" s="11">
        <f>'II.Concepto de gasto'!$B$22</f>
        <v>0</v>
      </c>
      <c r="G15" s="11">
        <f t="shared" si="0"/>
        <v>219514045.16000003</v>
      </c>
      <c r="H15" s="11">
        <f>'II.Concepto de gasto'!$B$8</f>
        <v>219514045.16000003</v>
      </c>
      <c r="I15" s="12" t="b">
        <f>Tabla16[[#This Row],[Validación2]]=Tabla16[[#This Row],[Validación1]]</f>
        <v>1</v>
      </c>
    </row>
    <row r="16" spans="1:9" s="10" customFormat="1" x14ac:dyDescent="0.2">
      <c r="A16" s="7">
        <v>1</v>
      </c>
      <c r="B16" s="8" t="str">
        <f>'II.Concepto de gasto'!$B$1</f>
        <v>_06_Hacienda_y_Crédito_Público</v>
      </c>
      <c r="C16" s="9" t="str">
        <f>'II.Concepto de gasto'!$B$2</f>
        <v>Comisión Nacional de Seguros y Fianzas</v>
      </c>
      <c r="D16" s="10" t="str">
        <f>MID('II.Concepto de gasto'!$B$6,1,4)</f>
        <v>2018</v>
      </c>
      <c r="E16" s="13" t="str">
        <f>'II.Concepto de gasto'!$A$23</f>
        <v>31201 Servicios de gas</v>
      </c>
      <c r="F16" s="11">
        <f>'II.Concepto de gasto'!$B$23</f>
        <v>0</v>
      </c>
      <c r="G16" s="11">
        <f t="shared" si="0"/>
        <v>219514045.16000003</v>
      </c>
      <c r="H16" s="11">
        <f>'II.Concepto de gasto'!$B$8</f>
        <v>219514045.16000003</v>
      </c>
      <c r="I16" s="12" t="b">
        <f>Tabla16[[#This Row],[Validación2]]=Tabla16[[#This Row],[Validación1]]</f>
        <v>1</v>
      </c>
    </row>
    <row r="17" spans="1:9" s="10" customFormat="1" x14ac:dyDescent="0.2">
      <c r="A17" s="7">
        <v>1</v>
      </c>
      <c r="B17" s="8" t="str">
        <f>'II.Concepto de gasto'!$B$1</f>
        <v>_06_Hacienda_y_Crédito_Público</v>
      </c>
      <c r="C17" s="9" t="str">
        <f>'II.Concepto de gasto'!$B$2</f>
        <v>Comisión Nacional de Seguros y Fianzas</v>
      </c>
      <c r="D17" s="10" t="str">
        <f>MID('II.Concepto de gasto'!$B$6,1,4)</f>
        <v>2018</v>
      </c>
      <c r="E17" s="13" t="str">
        <f>'II.Concepto de gasto'!$A$24</f>
        <v>31301 Servicios de agua</v>
      </c>
      <c r="F17" s="11">
        <f>'II.Concepto de gasto'!$B$24</f>
        <v>353412</v>
      </c>
      <c r="G17" s="11">
        <f t="shared" si="0"/>
        <v>219514045.16000003</v>
      </c>
      <c r="H17" s="11">
        <f>'II.Concepto de gasto'!$B$8</f>
        <v>219514045.16000003</v>
      </c>
      <c r="I17" s="12" t="b">
        <f>Tabla16[[#This Row],[Validación2]]=Tabla16[[#This Row],[Validación1]]</f>
        <v>1</v>
      </c>
    </row>
    <row r="18" spans="1:9" s="10" customFormat="1" x14ac:dyDescent="0.2">
      <c r="A18" s="7">
        <v>1</v>
      </c>
      <c r="B18" s="8" t="str">
        <f>'II.Concepto de gasto'!$B$1</f>
        <v>_06_Hacienda_y_Crédito_Público</v>
      </c>
      <c r="C18" s="9" t="str">
        <f>'II.Concepto de gasto'!$B$2</f>
        <v>Comisión Nacional de Seguros y Fianzas</v>
      </c>
      <c r="D18" s="10" t="str">
        <f>MID('II.Concepto de gasto'!$B$6,1,4)</f>
        <v>2018</v>
      </c>
      <c r="E18" s="13" t="str">
        <f>'II.Concepto de gasto'!$A$25</f>
        <v>31401 - Servicio telefónico convencional</v>
      </c>
      <c r="F18" s="11">
        <f>'II.Concepto de gasto'!$B$25</f>
        <v>822584.15</v>
      </c>
      <c r="G18" s="11">
        <f t="shared" si="0"/>
        <v>219514045.16000003</v>
      </c>
      <c r="H18" s="11">
        <f>'II.Concepto de gasto'!$B$8</f>
        <v>219514045.16000003</v>
      </c>
      <c r="I18" s="12" t="b">
        <f>Tabla16[[#This Row],[Validación2]]=Tabla16[[#This Row],[Validación1]]</f>
        <v>1</v>
      </c>
    </row>
    <row r="19" spans="1:9" s="10" customFormat="1" x14ac:dyDescent="0.2">
      <c r="A19" s="7">
        <v>1</v>
      </c>
      <c r="B19" s="8" t="str">
        <f>'II.Concepto de gasto'!$B$1</f>
        <v>_06_Hacienda_y_Crédito_Público</v>
      </c>
      <c r="C19" s="9" t="str">
        <f>'II.Concepto de gasto'!$B$2</f>
        <v>Comisión Nacional de Seguros y Fianzas</v>
      </c>
      <c r="D19" s="10" t="str">
        <f>MID('II.Concepto de gasto'!$B$6,1,4)</f>
        <v>2018</v>
      </c>
      <c r="E19" s="13" t="str">
        <f>'II.Concepto de gasto'!$A$26</f>
        <v>31501 - Servicio de telefonía celular</v>
      </c>
      <c r="F19" s="11">
        <f>'II.Concepto de gasto'!$B$26</f>
        <v>123245.46</v>
      </c>
      <c r="G19" s="11">
        <f t="shared" si="0"/>
        <v>219514045.16000003</v>
      </c>
      <c r="H19" s="11">
        <f>'II.Concepto de gasto'!$B$8</f>
        <v>219514045.16000003</v>
      </c>
      <c r="I19" s="12" t="b">
        <f>Tabla16[[#This Row],[Validación2]]=Tabla16[[#This Row],[Validación1]]</f>
        <v>1</v>
      </c>
    </row>
    <row r="20" spans="1:9" s="10" customFormat="1" x14ac:dyDescent="0.2">
      <c r="A20" s="7">
        <v>1</v>
      </c>
      <c r="B20" s="8" t="str">
        <f>'II.Concepto de gasto'!$B$1</f>
        <v>_06_Hacienda_y_Crédito_Público</v>
      </c>
      <c r="C20" s="9" t="str">
        <f>'II.Concepto de gasto'!$B$2</f>
        <v>Comisión Nacional de Seguros y Fianzas</v>
      </c>
      <c r="D20" s="10" t="str">
        <f>MID('II.Concepto de gasto'!$B$6,1,4)</f>
        <v>2018</v>
      </c>
      <c r="E20" s="13" t="str">
        <f>'II.Concepto de gasto'!$A$27</f>
        <v>31601 Servicio de radiolocalización</v>
      </c>
      <c r="F20" s="11">
        <f>'II.Concepto de gasto'!$B$27</f>
        <v>0</v>
      </c>
      <c r="G20" s="11">
        <f t="shared" si="0"/>
        <v>219514045.16000003</v>
      </c>
      <c r="H20" s="11">
        <f>'II.Concepto de gasto'!$B$8</f>
        <v>219514045.16000003</v>
      </c>
      <c r="I20" s="12" t="b">
        <f>Tabla16[[#This Row],[Validación2]]=Tabla16[[#This Row],[Validación1]]</f>
        <v>1</v>
      </c>
    </row>
    <row r="21" spans="1:9" s="10" customFormat="1" x14ac:dyDescent="0.2">
      <c r="A21" s="7">
        <v>1</v>
      </c>
      <c r="B21" s="8" t="str">
        <f>'II.Concepto de gasto'!$B$1</f>
        <v>_06_Hacienda_y_Crédito_Público</v>
      </c>
      <c r="C21" s="9" t="str">
        <f>'II.Concepto de gasto'!$B$2</f>
        <v>Comisión Nacional de Seguros y Fianzas</v>
      </c>
      <c r="D21" s="10" t="str">
        <f>MID('II.Concepto de gasto'!$B$6,1,4)</f>
        <v>2018</v>
      </c>
      <c r="E21" s="13" t="str">
        <f>'II.Concepto de gasto'!$A$28</f>
        <v>31602 Servicios de telecomunicaciones</v>
      </c>
      <c r="F21" s="11">
        <f>'II.Concepto de gasto'!$B$28</f>
        <v>0</v>
      </c>
      <c r="G21" s="11">
        <f t="shared" si="0"/>
        <v>219514045.16000003</v>
      </c>
      <c r="H21" s="11">
        <f>'II.Concepto de gasto'!$B$8</f>
        <v>219514045.16000003</v>
      </c>
      <c r="I21" s="12" t="b">
        <f>Tabla16[[#This Row],[Validación2]]=Tabla16[[#This Row],[Validación1]]</f>
        <v>1</v>
      </c>
    </row>
    <row r="22" spans="1:9" s="10" customFormat="1" x14ac:dyDescent="0.2">
      <c r="A22" s="7">
        <v>1</v>
      </c>
      <c r="B22" s="8" t="str">
        <f>'II.Concepto de gasto'!$B$1</f>
        <v>_06_Hacienda_y_Crédito_Público</v>
      </c>
      <c r="C22" s="9" t="str">
        <f>'II.Concepto de gasto'!$B$2</f>
        <v>Comisión Nacional de Seguros y Fianzas</v>
      </c>
      <c r="D22" s="10" t="str">
        <f>MID('II.Concepto de gasto'!$B$6,1,4)</f>
        <v>2018</v>
      </c>
      <c r="E22" s="13" t="str">
        <f>'II.Concepto de gasto'!$A$29</f>
        <v>31603 Servicios de internet</v>
      </c>
      <c r="F22" s="11">
        <f>'II.Concepto de gasto'!$B$29</f>
        <v>0</v>
      </c>
      <c r="G22" s="11">
        <f t="shared" si="0"/>
        <v>219514045.16000003</v>
      </c>
      <c r="H22" s="11">
        <f>'II.Concepto de gasto'!$B$8</f>
        <v>219514045.16000003</v>
      </c>
      <c r="I22" s="12" t="b">
        <f>Tabla16[[#This Row],[Validación2]]=Tabla16[[#This Row],[Validación1]]</f>
        <v>1</v>
      </c>
    </row>
    <row r="23" spans="1:9" s="10" customFormat="1" x14ac:dyDescent="0.2">
      <c r="A23" s="7">
        <v>1</v>
      </c>
      <c r="B23" s="8" t="str">
        <f>'II.Concepto de gasto'!$B$1</f>
        <v>_06_Hacienda_y_Crédito_Público</v>
      </c>
      <c r="C23" s="9" t="str">
        <f>'II.Concepto de gasto'!$B$2</f>
        <v>Comisión Nacional de Seguros y Fianzas</v>
      </c>
      <c r="D23" s="10" t="str">
        <f>MID('II.Concepto de gasto'!$B$6,1,4)</f>
        <v>2018</v>
      </c>
      <c r="E23" s="13" t="str">
        <f>'II.Concepto de gasto'!$A$30</f>
        <v>31701 Servicio de conducción de señales analógicas y digitales</v>
      </c>
      <c r="F23" s="11">
        <f>'II.Concepto de gasto'!$B$30</f>
        <v>43935831.710000001</v>
      </c>
      <c r="G23" s="11">
        <f t="shared" si="0"/>
        <v>219514045.16000003</v>
      </c>
      <c r="H23" s="11">
        <f>'II.Concepto de gasto'!$B$8</f>
        <v>219514045.16000003</v>
      </c>
      <c r="I23" s="12" t="b">
        <f>Tabla16[[#This Row],[Validación2]]=Tabla16[[#This Row],[Validación1]]</f>
        <v>1</v>
      </c>
    </row>
    <row r="24" spans="1:9" s="10" customFormat="1" x14ac:dyDescent="0.2">
      <c r="A24" s="7">
        <v>1</v>
      </c>
      <c r="B24" s="8" t="str">
        <f>'II.Concepto de gasto'!$B$1</f>
        <v>_06_Hacienda_y_Crédito_Público</v>
      </c>
      <c r="C24" s="9" t="str">
        <f>'II.Concepto de gasto'!$B$2</f>
        <v>Comisión Nacional de Seguros y Fianzas</v>
      </c>
      <c r="D24" s="10" t="str">
        <f>MID('II.Concepto de gasto'!$B$6,1,4)</f>
        <v>2018</v>
      </c>
      <c r="E24" s="13" t="str">
        <f>'II.Concepto de gasto'!$A$31</f>
        <v>31801 Servicio postal</v>
      </c>
      <c r="F24" s="11">
        <f>'II.Concepto de gasto'!$B$31</f>
        <v>2346225.1800000002</v>
      </c>
      <c r="G24" s="11">
        <f t="shared" si="0"/>
        <v>219514045.16000003</v>
      </c>
      <c r="H24" s="11">
        <f>'II.Concepto de gasto'!$B$8</f>
        <v>219514045.16000003</v>
      </c>
      <c r="I24" s="12" t="b">
        <f>Tabla16[[#This Row],[Validación2]]=Tabla16[[#This Row],[Validación1]]</f>
        <v>1</v>
      </c>
    </row>
    <row r="25" spans="1:9" s="10" customFormat="1" x14ac:dyDescent="0.2">
      <c r="A25" s="7">
        <v>1</v>
      </c>
      <c r="B25" s="8" t="str">
        <f>'II.Concepto de gasto'!$B$1</f>
        <v>_06_Hacienda_y_Crédito_Público</v>
      </c>
      <c r="C25" s="9" t="str">
        <f>'II.Concepto de gasto'!$B$2</f>
        <v>Comisión Nacional de Seguros y Fianzas</v>
      </c>
      <c r="D25" s="10" t="str">
        <f>MID('II.Concepto de gasto'!$B$6,1,4)</f>
        <v>2018</v>
      </c>
      <c r="E25" s="13" t="str">
        <f>'II.Concepto de gasto'!$A$32</f>
        <v>31802 Servicio telegráfico</v>
      </c>
      <c r="F25" s="11">
        <f>'II.Concepto de gasto'!$B$32</f>
        <v>0</v>
      </c>
      <c r="G25" s="11">
        <f t="shared" si="0"/>
        <v>219514045.16000003</v>
      </c>
      <c r="H25" s="11">
        <f>'II.Concepto de gasto'!$B$8</f>
        <v>219514045.16000003</v>
      </c>
      <c r="I25" s="12" t="b">
        <f>Tabla16[[#This Row],[Validación2]]=Tabla16[[#This Row],[Validación1]]</f>
        <v>1</v>
      </c>
    </row>
    <row r="26" spans="1:9" s="10" customFormat="1" x14ac:dyDescent="0.2">
      <c r="A26" s="7">
        <v>1</v>
      </c>
      <c r="B26" s="8" t="str">
        <f>'II.Concepto de gasto'!$B$1</f>
        <v>_06_Hacienda_y_Crédito_Público</v>
      </c>
      <c r="C26" s="9" t="str">
        <f>'II.Concepto de gasto'!$B$2</f>
        <v>Comisión Nacional de Seguros y Fianzas</v>
      </c>
      <c r="D26" s="10" t="str">
        <f>MID('II.Concepto de gasto'!$B$6,1,4)</f>
        <v>2018</v>
      </c>
      <c r="E26" s="13" t="str">
        <f>'II.Concepto de gasto'!$A$33</f>
        <v>31901 Servicios integrales de telecomunicación</v>
      </c>
      <c r="F26" s="11">
        <f>'II.Concepto de gasto'!$B$33</f>
        <v>0</v>
      </c>
      <c r="G26" s="11">
        <f t="shared" si="0"/>
        <v>219514045.16000003</v>
      </c>
      <c r="H26" s="11">
        <f>'II.Concepto de gasto'!$B$8</f>
        <v>219514045.16000003</v>
      </c>
      <c r="I26" s="12" t="b">
        <f>Tabla16[[#This Row],[Validación2]]=Tabla16[[#This Row],[Validación1]]</f>
        <v>1</v>
      </c>
    </row>
    <row r="27" spans="1:9" s="10" customFormat="1" x14ac:dyDescent="0.2">
      <c r="A27" s="7">
        <v>1</v>
      </c>
      <c r="B27" s="8" t="str">
        <f>'II.Concepto de gasto'!$B$1</f>
        <v>_06_Hacienda_y_Crédito_Público</v>
      </c>
      <c r="C27" s="9" t="str">
        <f>'II.Concepto de gasto'!$B$2</f>
        <v>Comisión Nacional de Seguros y Fianzas</v>
      </c>
      <c r="D27" s="10" t="str">
        <f>MID('II.Concepto de gasto'!$B$6,1,4)</f>
        <v>2018</v>
      </c>
      <c r="E27" s="13" t="str">
        <f>'II.Concepto de gasto'!$A$34</f>
        <v>31902 Contratación de otros servicios</v>
      </c>
      <c r="F27" s="11">
        <f>'II.Concepto de gasto'!$B$34</f>
        <v>0</v>
      </c>
      <c r="G27" s="11">
        <f t="shared" si="0"/>
        <v>219514045.16000003</v>
      </c>
      <c r="H27" s="11">
        <f>'II.Concepto de gasto'!$B$8</f>
        <v>219514045.16000003</v>
      </c>
      <c r="I27" s="12" t="b">
        <f>Tabla16[[#This Row],[Validación2]]=Tabla16[[#This Row],[Validación1]]</f>
        <v>1</v>
      </c>
    </row>
    <row r="28" spans="1:9" s="10" customFormat="1" x14ac:dyDescent="0.2">
      <c r="A28" s="7">
        <v>1</v>
      </c>
      <c r="B28" s="8" t="str">
        <f>'II.Concepto de gasto'!$B$1</f>
        <v>_06_Hacienda_y_Crédito_Público</v>
      </c>
      <c r="C28" s="9" t="str">
        <f>'II.Concepto de gasto'!$B$2</f>
        <v>Comisión Nacional de Seguros y Fianzas</v>
      </c>
      <c r="D28" s="10" t="str">
        <f>MID('II.Concepto de gasto'!$B$6,1,4)</f>
        <v>2018</v>
      </c>
      <c r="E28" s="13" t="str">
        <f>'II.Concepto de gasto'!$A$35</f>
        <v>31904 Servicios integrales de infraestructura de cómputo</v>
      </c>
      <c r="F28" s="11">
        <f>'II.Concepto de gasto'!$B$35</f>
        <v>126174910</v>
      </c>
      <c r="G28" s="11">
        <f t="shared" si="0"/>
        <v>219514045.16000003</v>
      </c>
      <c r="H28" s="11">
        <f>'II.Concepto de gasto'!$B$8</f>
        <v>219514045.16000003</v>
      </c>
      <c r="I28" s="12" t="b">
        <f>Tabla16[[#This Row],[Validación2]]=Tabla16[[#This Row],[Validación1]]</f>
        <v>1</v>
      </c>
    </row>
    <row r="29" spans="1:9" s="10" customFormat="1" x14ac:dyDescent="0.2">
      <c r="A29" s="7">
        <v>1</v>
      </c>
      <c r="B29" s="8" t="str">
        <f>'II.Concepto de gasto'!$B$1</f>
        <v>_06_Hacienda_y_Crédito_Público</v>
      </c>
      <c r="C29" s="9" t="str">
        <f>'II.Concepto de gasto'!$B$2</f>
        <v>Comisión Nacional de Seguros y Fianzas</v>
      </c>
      <c r="D29" s="10" t="str">
        <f>MID('II.Concepto de gasto'!$B$6,1,4)</f>
        <v>2018</v>
      </c>
      <c r="E29" s="13" t="str">
        <f>'II.Concepto de gasto'!$A$36</f>
        <v>32101 - Arrendamiento de terrenos</v>
      </c>
      <c r="F29" s="11">
        <f>'II.Concepto de gasto'!$B$36</f>
        <v>0</v>
      </c>
      <c r="G29" s="11">
        <f t="shared" si="0"/>
        <v>219514045.16000003</v>
      </c>
      <c r="H29" s="11">
        <f>'II.Concepto de gasto'!$B$8</f>
        <v>219514045.16000003</v>
      </c>
      <c r="I29" s="12" t="b">
        <f>Tabla16[[#This Row],[Validación2]]=Tabla16[[#This Row],[Validación1]]</f>
        <v>1</v>
      </c>
    </row>
    <row r="30" spans="1:9" s="10" customFormat="1" x14ac:dyDescent="0.2">
      <c r="A30" s="7">
        <v>1</v>
      </c>
      <c r="B30" s="8" t="str">
        <f>'II.Concepto de gasto'!$B$1</f>
        <v>_06_Hacienda_y_Crédito_Público</v>
      </c>
      <c r="C30" s="9" t="str">
        <f>'II.Concepto de gasto'!$B$2</f>
        <v>Comisión Nacional de Seguros y Fianzas</v>
      </c>
      <c r="D30" s="10" t="str">
        <f>MID('II.Concepto de gasto'!$B$6,1,4)</f>
        <v>2018</v>
      </c>
      <c r="E30" s="13" t="str">
        <f>'II.Concepto de gasto'!$A$37</f>
        <v>32201 - Arrendamiento de edificios y locales</v>
      </c>
      <c r="F30" s="11">
        <f>'II.Concepto de gasto'!$B$37</f>
        <v>5535970.7700000005</v>
      </c>
      <c r="G30" s="11">
        <f t="shared" si="0"/>
        <v>219514045.16000003</v>
      </c>
      <c r="H30" s="11">
        <f>'II.Concepto de gasto'!$B$8</f>
        <v>219514045.16000003</v>
      </c>
      <c r="I30" s="12" t="b">
        <f>Tabla16[[#This Row],[Validación2]]=Tabla16[[#This Row],[Validación1]]</f>
        <v>1</v>
      </c>
    </row>
    <row r="31" spans="1:9" s="10" customFormat="1" x14ac:dyDescent="0.2">
      <c r="A31" s="7">
        <v>1</v>
      </c>
      <c r="B31" s="8" t="str">
        <f>'II.Concepto de gasto'!$B$1</f>
        <v>_06_Hacienda_y_Crédito_Público</v>
      </c>
      <c r="C31" s="9" t="str">
        <f>'II.Concepto de gasto'!$B$2</f>
        <v>Comisión Nacional de Seguros y Fianzas</v>
      </c>
      <c r="D31" s="10" t="str">
        <f>MID('II.Concepto de gasto'!$B$6,1,4)</f>
        <v>2018</v>
      </c>
      <c r="E31" s="13" t="str">
        <f>'II.Concepto de gasto'!$A$38</f>
        <v>32301 - Arrendamiento de equipo y bienes informáticos</v>
      </c>
      <c r="F31" s="11">
        <f>'II.Concepto de gasto'!$B$38</f>
        <v>2433905.3099999996</v>
      </c>
      <c r="G31" s="11">
        <f t="shared" si="0"/>
        <v>219514045.16000003</v>
      </c>
      <c r="H31" s="11">
        <f>'II.Concepto de gasto'!$B$8</f>
        <v>219514045.16000003</v>
      </c>
      <c r="I31" s="12" t="b">
        <f>Tabla16[[#This Row],[Validación2]]=Tabla16[[#This Row],[Validación1]]</f>
        <v>1</v>
      </c>
    </row>
    <row r="32" spans="1:9" s="10" customFormat="1" x14ac:dyDescent="0.2">
      <c r="A32" s="7">
        <v>1</v>
      </c>
      <c r="B32" s="8" t="str">
        <f>'II.Concepto de gasto'!$B$1</f>
        <v>_06_Hacienda_y_Crédito_Público</v>
      </c>
      <c r="C32" s="9" t="str">
        <f>'II.Concepto de gasto'!$B$2</f>
        <v>Comisión Nacional de Seguros y Fianzas</v>
      </c>
      <c r="D32" s="10" t="str">
        <f>MID('II.Concepto de gasto'!$B$6,1,4)</f>
        <v>2018</v>
      </c>
      <c r="E32" s="13" t="str">
        <f>'II.Concepto de gasto'!$A$39</f>
        <v>32302 - Arrendamiento de mobiliario</v>
      </c>
      <c r="F32" s="11">
        <f>'II.Concepto de gasto'!$B$39</f>
        <v>0</v>
      </c>
      <c r="G32" s="11">
        <f t="shared" si="0"/>
        <v>219514045.16000003</v>
      </c>
      <c r="H32" s="11">
        <f>'II.Concepto de gasto'!$B$8</f>
        <v>219514045.16000003</v>
      </c>
      <c r="I32" s="12" t="b">
        <f>Tabla16[[#This Row],[Validación2]]=Tabla16[[#This Row],[Validación1]]</f>
        <v>1</v>
      </c>
    </row>
    <row r="33" spans="1:9" s="10" customFormat="1" x14ac:dyDescent="0.2">
      <c r="A33" s="7">
        <v>1</v>
      </c>
      <c r="B33" s="8" t="str">
        <f>'II.Concepto de gasto'!$B$1</f>
        <v>_06_Hacienda_y_Crédito_Público</v>
      </c>
      <c r="C33" s="9" t="str">
        <f>'II.Concepto de gasto'!$B$2</f>
        <v>Comisión Nacional de Seguros y Fianzas</v>
      </c>
      <c r="D33" s="10" t="str">
        <f>MID('II.Concepto de gasto'!$B$6,1,4)</f>
        <v>2018</v>
      </c>
      <c r="E33" s="13" t="str">
        <f>'II.Concepto de gasto'!$A$40</f>
        <v>32303 - Arrendamiento de equipo de telecomunicaciones</v>
      </c>
      <c r="F33" s="11">
        <f>'II.Concepto de gasto'!$B$40</f>
        <v>2240319.4</v>
      </c>
      <c r="G33" s="11">
        <f t="shared" si="0"/>
        <v>219514045.16000003</v>
      </c>
      <c r="H33" s="11">
        <f>'II.Concepto de gasto'!$B$8</f>
        <v>219514045.16000003</v>
      </c>
      <c r="I33" s="12" t="b">
        <f>Tabla16[[#This Row],[Validación2]]=Tabla16[[#This Row],[Validación1]]</f>
        <v>1</v>
      </c>
    </row>
    <row r="34" spans="1:9" s="10" customFormat="1" x14ac:dyDescent="0.2">
      <c r="A34" s="7">
        <v>1</v>
      </c>
      <c r="B34" s="8" t="str">
        <f>'II.Concepto de gasto'!$B$1</f>
        <v>_06_Hacienda_y_Crédito_Público</v>
      </c>
      <c r="C34" s="9" t="str">
        <f>'II.Concepto de gasto'!$B$2</f>
        <v>Comisión Nacional de Seguros y Fianzas</v>
      </c>
      <c r="D34" s="10" t="str">
        <f>MID('II.Concepto de gasto'!$B$6,1,4)</f>
        <v>2018</v>
      </c>
      <c r="E34" s="13" t="str">
        <f>'II.Concepto de gasto'!$A$41</f>
        <v>32502 - Arrendamiento de vehículos terrestres, aéreos, marítimos, lacustres y fluviales para servicios públicos y la operación de programas públicos</v>
      </c>
      <c r="F34" s="11">
        <f>'II.Concepto de gasto'!$B$41</f>
        <v>0</v>
      </c>
      <c r="G34" s="11">
        <f t="shared" ref="G34:G61" si="1">SUM($F$2:$F$61)</f>
        <v>219514045.16000003</v>
      </c>
      <c r="H34" s="11">
        <f>'II.Concepto de gasto'!$B$8</f>
        <v>219514045.16000003</v>
      </c>
      <c r="I34" s="12" t="b">
        <f>Tabla16[[#This Row],[Validación2]]=Tabla16[[#This Row],[Validación1]]</f>
        <v>1</v>
      </c>
    </row>
    <row r="35" spans="1:9" s="10" customFormat="1" x14ac:dyDescent="0.2">
      <c r="A35" s="7">
        <v>1</v>
      </c>
      <c r="B35" s="8" t="str">
        <f>'II.Concepto de gasto'!$B$1</f>
        <v>_06_Hacienda_y_Crédito_Público</v>
      </c>
      <c r="C35" s="9" t="str">
        <f>'II.Concepto de gasto'!$B$2</f>
        <v>Comisión Nacional de Seguros y Fianzas</v>
      </c>
      <c r="D35" s="10" t="str">
        <f>MID('II.Concepto de gasto'!$B$6,1,4)</f>
        <v>2018</v>
      </c>
      <c r="E35" s="13" t="str">
        <f>'II.Concepto de gasto'!$A$42</f>
        <v>32503 - Arrendamiento de vehículos terrestres, aéreos, marítimos, lacustres y fluviales para servicios administrativos</v>
      </c>
      <c r="F35" s="11">
        <f>'II.Concepto de gasto'!$B$42</f>
        <v>0</v>
      </c>
      <c r="G35" s="11">
        <f t="shared" si="1"/>
        <v>219514045.16000003</v>
      </c>
      <c r="H35" s="11">
        <f>'II.Concepto de gasto'!$B$8</f>
        <v>219514045.16000003</v>
      </c>
      <c r="I35" s="12" t="b">
        <f>Tabla16[[#This Row],[Validación2]]=Tabla16[[#This Row],[Validación1]]</f>
        <v>1</v>
      </c>
    </row>
    <row r="36" spans="1:9" s="10" customFormat="1" x14ac:dyDescent="0.2">
      <c r="A36" s="7">
        <v>1</v>
      </c>
      <c r="B36" s="8" t="str">
        <f>'II.Concepto de gasto'!$B$1</f>
        <v>_06_Hacienda_y_Crédito_Público</v>
      </c>
      <c r="C36" s="9" t="str">
        <f>'II.Concepto de gasto'!$B$2</f>
        <v>Comisión Nacional de Seguros y Fianzas</v>
      </c>
      <c r="D36" s="10" t="str">
        <f>MID('II.Concepto de gasto'!$B$6,1,4)</f>
        <v>2018</v>
      </c>
      <c r="E36" s="13" t="str">
        <f>'II.Concepto de gasto'!$A$43</f>
        <v>32505 - Arrendamiento de vehículos terrestres, aéreos, marítimos, lacustres y fluviales para servidores públicos</v>
      </c>
      <c r="F36" s="11">
        <f>'II.Concepto de gasto'!$B$43</f>
        <v>1970236.8</v>
      </c>
      <c r="G36" s="11">
        <f t="shared" si="1"/>
        <v>219514045.16000003</v>
      </c>
      <c r="H36" s="11">
        <f>'II.Concepto de gasto'!$B$8</f>
        <v>219514045.16000003</v>
      </c>
      <c r="I36" s="12" t="b">
        <f>Tabla16[[#This Row],[Validación2]]=Tabla16[[#This Row],[Validación1]]</f>
        <v>1</v>
      </c>
    </row>
    <row r="37" spans="1:9" s="10" customFormat="1" x14ac:dyDescent="0.2">
      <c r="A37" s="7">
        <v>1</v>
      </c>
      <c r="B37" s="8" t="str">
        <f>'II.Concepto de gasto'!$B$1</f>
        <v>_06_Hacienda_y_Crédito_Público</v>
      </c>
      <c r="C37" s="9" t="str">
        <f>'II.Concepto de gasto'!$B$2</f>
        <v>Comisión Nacional de Seguros y Fianzas</v>
      </c>
      <c r="D37" s="10" t="str">
        <f>MID('II.Concepto de gasto'!$B$6,1,4)</f>
        <v>2018</v>
      </c>
      <c r="E37" s="13" t="str">
        <f>'II.Concepto de gasto'!$A$44</f>
        <v>32601 - Arrendamiento de maquinaria y equipo</v>
      </c>
      <c r="F37" s="11">
        <f>'II.Concepto de gasto'!$B$44</f>
        <v>0</v>
      </c>
      <c r="G37" s="11">
        <f t="shared" si="1"/>
        <v>219514045.16000003</v>
      </c>
      <c r="H37" s="11">
        <f>'II.Concepto de gasto'!$B$8</f>
        <v>219514045.16000003</v>
      </c>
      <c r="I37" s="12" t="b">
        <f>Tabla16[[#This Row],[Validación2]]=Tabla16[[#This Row],[Validación1]]</f>
        <v>1</v>
      </c>
    </row>
    <row r="38" spans="1:9" s="10" customFormat="1" x14ac:dyDescent="0.2">
      <c r="A38" s="7">
        <v>1</v>
      </c>
      <c r="B38" s="8" t="str">
        <f>'II.Concepto de gasto'!$B$1</f>
        <v>_06_Hacienda_y_Crédito_Público</v>
      </c>
      <c r="C38" s="9" t="str">
        <f>'II.Concepto de gasto'!$B$2</f>
        <v>Comisión Nacional de Seguros y Fianzas</v>
      </c>
      <c r="D38" s="10" t="str">
        <f>MID('II.Concepto de gasto'!$B$6,1,4)</f>
        <v>2018</v>
      </c>
      <c r="E38" s="13" t="str">
        <f>'II.Concepto de gasto'!$A$45</f>
        <v>32903 - Otros Arrendamientos</v>
      </c>
      <c r="F38" s="11">
        <f>'II.Concepto de gasto'!$B$45</f>
        <v>0</v>
      </c>
      <c r="G38" s="11">
        <f t="shared" si="1"/>
        <v>219514045.16000003</v>
      </c>
      <c r="H38" s="11">
        <f>'II.Concepto de gasto'!$B$8</f>
        <v>219514045.16000003</v>
      </c>
      <c r="I38" s="12" t="b">
        <f>Tabla16[[#This Row],[Validación2]]=Tabla16[[#This Row],[Validación1]]</f>
        <v>1</v>
      </c>
    </row>
    <row r="39" spans="1:9" s="10" customFormat="1" x14ac:dyDescent="0.2">
      <c r="A39" s="7">
        <v>1</v>
      </c>
      <c r="B39" s="8" t="str">
        <f>'II.Concepto de gasto'!$B$1</f>
        <v>_06_Hacienda_y_Crédito_Público</v>
      </c>
      <c r="C39" s="9" t="str">
        <f>'II.Concepto de gasto'!$B$2</f>
        <v>Comisión Nacional de Seguros y Fianzas</v>
      </c>
      <c r="D39" s="10" t="str">
        <f>MID('II.Concepto de gasto'!$B$6,1,4)</f>
        <v>2018</v>
      </c>
      <c r="E39" s="13" t="str">
        <f>'II.Concepto de gasto'!$A$46</f>
        <v>33101 - Asesorías asociadas a convenios, tratados o acuerdos</v>
      </c>
      <c r="F39" s="11">
        <f>'II.Concepto de gasto'!$B$46</f>
        <v>0</v>
      </c>
      <c r="G39" s="11">
        <f t="shared" si="1"/>
        <v>219514045.16000003</v>
      </c>
      <c r="H39" s="11">
        <f>'II.Concepto de gasto'!$B$8</f>
        <v>219514045.16000003</v>
      </c>
      <c r="I39" s="12" t="b">
        <f>Tabla16[[#This Row],[Validación2]]=Tabla16[[#This Row],[Validación1]]</f>
        <v>1</v>
      </c>
    </row>
    <row r="40" spans="1:9" s="10" customFormat="1" x14ac:dyDescent="0.2">
      <c r="A40" s="7">
        <v>1</v>
      </c>
      <c r="B40" s="8" t="str">
        <f>'II.Concepto de gasto'!$B$1</f>
        <v>_06_Hacienda_y_Crédito_Público</v>
      </c>
      <c r="C40" s="9" t="str">
        <f>'II.Concepto de gasto'!$B$2</f>
        <v>Comisión Nacional de Seguros y Fianzas</v>
      </c>
      <c r="D40" s="10" t="str">
        <f>MID('II.Concepto de gasto'!$B$6,1,4)</f>
        <v>2018</v>
      </c>
      <c r="E40" s="13" t="str">
        <f>'II.Concepto de gasto'!$A$47</f>
        <v>33102 - Asesorías por controversias en el marco de los tratados internacionales</v>
      </c>
      <c r="F40" s="11">
        <f>'II.Concepto de gasto'!$B$47</f>
        <v>0</v>
      </c>
      <c r="G40" s="11">
        <f t="shared" si="1"/>
        <v>219514045.16000003</v>
      </c>
      <c r="H40" s="11">
        <f>'II.Concepto de gasto'!$B$8</f>
        <v>219514045.16000003</v>
      </c>
      <c r="I40" s="12" t="b">
        <f>Tabla16[[#This Row],[Validación2]]=Tabla16[[#This Row],[Validación1]]</f>
        <v>1</v>
      </c>
    </row>
    <row r="41" spans="1:9" s="10" customFormat="1" x14ac:dyDescent="0.2">
      <c r="A41" s="7">
        <v>1</v>
      </c>
      <c r="B41" s="8" t="str">
        <f>'II.Concepto de gasto'!$B$1</f>
        <v>_06_Hacienda_y_Crédito_Público</v>
      </c>
      <c r="C41" s="9" t="str">
        <f>'II.Concepto de gasto'!$B$2</f>
        <v>Comisión Nacional de Seguros y Fianzas</v>
      </c>
      <c r="D41" s="10" t="str">
        <f>MID('II.Concepto de gasto'!$B$6,1,4)</f>
        <v>2018</v>
      </c>
      <c r="E41" s="13" t="str">
        <f>'II.Concepto de gasto'!$A$48</f>
        <v>33103 - Consultorías para programas o proyectos financiados por organismos internacionales</v>
      </c>
      <c r="F41" s="11">
        <f>'II.Concepto de gasto'!$B$48</f>
        <v>0</v>
      </c>
      <c r="G41" s="11">
        <f t="shared" si="1"/>
        <v>219514045.16000003</v>
      </c>
      <c r="H41" s="11">
        <f>'II.Concepto de gasto'!$B$8</f>
        <v>219514045.16000003</v>
      </c>
      <c r="I41" s="12" t="b">
        <f>Tabla16[[#This Row],[Validación2]]=Tabla16[[#This Row],[Validación1]]</f>
        <v>1</v>
      </c>
    </row>
    <row r="42" spans="1:9" s="10" customFormat="1" x14ac:dyDescent="0.2">
      <c r="A42" s="7">
        <v>1</v>
      </c>
      <c r="B42" s="8" t="str">
        <f>'II.Concepto de gasto'!$B$1</f>
        <v>_06_Hacienda_y_Crédito_Público</v>
      </c>
      <c r="C42" s="9" t="str">
        <f>'II.Concepto de gasto'!$B$2</f>
        <v>Comisión Nacional de Seguros y Fianzas</v>
      </c>
      <c r="D42" s="10" t="str">
        <f>MID('II.Concepto de gasto'!$B$6,1,4)</f>
        <v>2018</v>
      </c>
      <c r="E42" s="13" t="str">
        <f>'II.Concepto de gasto'!$A$49</f>
        <v>33104 - Otras asesorías para la operación de programas</v>
      </c>
      <c r="F42" s="11">
        <f>'II.Concepto de gasto'!$B$49</f>
        <v>642059.26</v>
      </c>
      <c r="G42" s="11">
        <f t="shared" si="1"/>
        <v>219514045.16000003</v>
      </c>
      <c r="H42" s="11">
        <f>'II.Concepto de gasto'!$B$8</f>
        <v>219514045.16000003</v>
      </c>
      <c r="I42" s="12" t="b">
        <f>Tabla16[[#This Row],[Validación2]]=Tabla16[[#This Row],[Validación1]]</f>
        <v>1</v>
      </c>
    </row>
    <row r="43" spans="1:9" s="10" customFormat="1" x14ac:dyDescent="0.2">
      <c r="A43" s="7">
        <v>1</v>
      </c>
      <c r="B43" s="8" t="str">
        <f>'II.Concepto de gasto'!$B$1</f>
        <v>_06_Hacienda_y_Crédito_Público</v>
      </c>
      <c r="C43" s="9" t="str">
        <f>'II.Concepto de gasto'!$B$2</f>
        <v>Comisión Nacional de Seguros y Fianzas</v>
      </c>
      <c r="D43" s="10" t="str">
        <f>MID('II.Concepto de gasto'!$B$6,1,4)</f>
        <v>2018</v>
      </c>
      <c r="E43" s="13" t="str">
        <f>'II.Concepto de gasto'!$A$50</f>
        <v>33501 - Estudios e Investigaciones</v>
      </c>
      <c r="F43" s="11">
        <f>'II.Concepto de gasto'!$B$50</f>
        <v>0</v>
      </c>
      <c r="G43" s="11">
        <f t="shared" si="1"/>
        <v>219514045.16000003</v>
      </c>
      <c r="H43" s="11">
        <f>'II.Concepto de gasto'!$B$8</f>
        <v>219514045.16000003</v>
      </c>
      <c r="I43" s="12" t="b">
        <f>Tabla16[[#This Row],[Validación2]]=Tabla16[[#This Row],[Validación1]]</f>
        <v>1</v>
      </c>
    </row>
    <row r="44" spans="1:9" s="10" customFormat="1" x14ac:dyDescent="0.2">
      <c r="A44" s="7">
        <v>1</v>
      </c>
      <c r="B44" s="8" t="str">
        <f>'II.Concepto de gasto'!$B$1</f>
        <v>_06_Hacienda_y_Crédito_Público</v>
      </c>
      <c r="C44" s="9" t="str">
        <f>'II.Concepto de gasto'!$B$2</f>
        <v>Comisión Nacional de Seguros y Fianzas</v>
      </c>
      <c r="D44" s="10" t="str">
        <f>MID('II.Concepto de gasto'!$B$6,1,4)</f>
        <v>2018</v>
      </c>
      <c r="E44" s="13" t="str">
        <f>'II.Concepto de gasto'!$A$51</f>
        <v>33604 - Impresión y elaboración de material informativo derivado de la operación y administración de las dependencias y entidades</v>
      </c>
      <c r="F44" s="11">
        <f>'II.Concepto de gasto'!$B$51</f>
        <v>0</v>
      </c>
      <c r="G44" s="11">
        <f t="shared" si="1"/>
        <v>219514045.16000003</v>
      </c>
      <c r="H44" s="11">
        <f>'II.Concepto de gasto'!$B$8</f>
        <v>219514045.16000003</v>
      </c>
      <c r="I44" s="12" t="b">
        <f>Tabla16[[#This Row],[Validación2]]=Tabla16[[#This Row],[Validación1]]</f>
        <v>1</v>
      </c>
    </row>
    <row r="45" spans="1:9" s="10" customFormat="1" x14ac:dyDescent="0.2">
      <c r="A45" s="7">
        <v>1</v>
      </c>
      <c r="B45" s="8" t="str">
        <f>'II.Concepto de gasto'!$B$1</f>
        <v>_06_Hacienda_y_Crédito_Público</v>
      </c>
      <c r="C45" s="9" t="str">
        <f>'II.Concepto de gasto'!$B$2</f>
        <v>Comisión Nacional de Seguros y Fianzas</v>
      </c>
      <c r="D45" s="10" t="str">
        <f>MID('II.Concepto de gasto'!$B$6,1,4)</f>
        <v>2018</v>
      </c>
      <c r="E45" s="13" t="str">
        <f>'II.Concepto de gasto'!$A$52</f>
        <v>35101 - Mantenimiento y conservación de inmuebles para la prestación de servicios administrativos</v>
      </c>
      <c r="F45" s="11">
        <f>'II.Concepto de gasto'!$B$52</f>
        <v>3814338.03</v>
      </c>
      <c r="G45" s="11">
        <f t="shared" si="1"/>
        <v>219514045.16000003</v>
      </c>
      <c r="H45" s="11">
        <f>'II.Concepto de gasto'!$B$8</f>
        <v>219514045.16000003</v>
      </c>
      <c r="I45" s="12" t="b">
        <f>Tabla16[[#This Row],[Validación2]]=Tabla16[[#This Row],[Validación1]]</f>
        <v>1</v>
      </c>
    </row>
    <row r="46" spans="1:9" s="10" customFormat="1" x14ac:dyDescent="0.2">
      <c r="A46" s="7">
        <v>1</v>
      </c>
      <c r="B46" s="8" t="str">
        <f>'II.Concepto de gasto'!$B$1</f>
        <v>_06_Hacienda_y_Crédito_Público</v>
      </c>
      <c r="C46" s="9" t="str">
        <f>'II.Concepto de gasto'!$B$2</f>
        <v>Comisión Nacional de Seguros y Fianzas</v>
      </c>
      <c r="D46" s="10" t="str">
        <f>MID('II.Concepto de gasto'!$B$6,1,4)</f>
        <v>2018</v>
      </c>
      <c r="E46" s="13" t="str">
        <f>'II.Concepto de gasto'!$A$53</f>
        <v>35201 - Mantenimiento y conservación de mobiliario y equipo de administración</v>
      </c>
      <c r="F46" s="11">
        <f>'II.Concepto de gasto'!$B$53</f>
        <v>798673.63</v>
      </c>
      <c r="G46" s="11">
        <f t="shared" si="1"/>
        <v>219514045.16000003</v>
      </c>
      <c r="H46" s="11">
        <f>'II.Concepto de gasto'!$B$8</f>
        <v>219514045.16000003</v>
      </c>
      <c r="I46" s="12" t="b">
        <f>Tabla16[[#This Row],[Validación2]]=Tabla16[[#This Row],[Validación1]]</f>
        <v>1</v>
      </c>
    </row>
    <row r="47" spans="1:9" s="10" customFormat="1" x14ac:dyDescent="0.2">
      <c r="A47" s="7">
        <v>1</v>
      </c>
      <c r="B47" s="8" t="str">
        <f>'II.Concepto de gasto'!$B$1</f>
        <v>_06_Hacienda_y_Crédito_Público</v>
      </c>
      <c r="C47" s="9" t="str">
        <f>'II.Concepto de gasto'!$B$2</f>
        <v>Comisión Nacional de Seguros y Fianzas</v>
      </c>
      <c r="D47" s="10" t="str">
        <f>MID('II.Concepto de gasto'!$B$6,1,4)</f>
        <v>2018</v>
      </c>
      <c r="E47" s="13" t="str">
        <f>'II.Concepto de gasto'!$A$54</f>
        <v>36101 - Difusión de mensajes sobre programas y actividades gubernamentales</v>
      </c>
      <c r="F47" s="11">
        <f>'II.Concepto de gasto'!$B$54</f>
        <v>0</v>
      </c>
      <c r="G47" s="11">
        <f t="shared" si="1"/>
        <v>219514045.16000003</v>
      </c>
      <c r="H47" s="11">
        <f>'II.Concepto de gasto'!$B$8</f>
        <v>219514045.16000003</v>
      </c>
      <c r="I47" s="12" t="b">
        <f>Tabla16[[#This Row],[Validación2]]=Tabla16[[#This Row],[Validación1]]</f>
        <v>1</v>
      </c>
    </row>
    <row r="48" spans="1:9" s="10" customFormat="1" x14ac:dyDescent="0.2">
      <c r="A48" s="7">
        <v>1</v>
      </c>
      <c r="B48" s="8" t="str">
        <f>'II.Concepto de gasto'!$B$1</f>
        <v>_06_Hacienda_y_Crédito_Público</v>
      </c>
      <c r="C48" s="9" t="str">
        <f>'II.Concepto de gasto'!$B$2</f>
        <v>Comisión Nacional de Seguros y Fianzas</v>
      </c>
      <c r="D48" s="10" t="str">
        <f>MID('II.Concepto de gasto'!$B$6,1,4)</f>
        <v>2018</v>
      </c>
      <c r="E48" s="13" t="str">
        <f>'II.Concepto de gasto'!$A$55</f>
        <v>36201 - Difusión de mensajes comerciales para promover la venta de productos o servicios</v>
      </c>
      <c r="F48" s="11">
        <f>'II.Concepto de gasto'!$B$55</f>
        <v>0</v>
      </c>
      <c r="G48" s="11">
        <f t="shared" si="1"/>
        <v>219514045.16000003</v>
      </c>
      <c r="H48" s="11">
        <f>'II.Concepto de gasto'!$B$8</f>
        <v>219514045.16000003</v>
      </c>
      <c r="I48" s="12" t="b">
        <f>Tabla16[[#This Row],[Validación2]]=Tabla16[[#This Row],[Validación1]]</f>
        <v>1</v>
      </c>
    </row>
    <row r="49" spans="1:9" s="10" customFormat="1" x14ac:dyDescent="0.2">
      <c r="A49" s="7">
        <v>1</v>
      </c>
      <c r="B49" s="8" t="str">
        <f>'II.Concepto de gasto'!$B$1</f>
        <v>_06_Hacienda_y_Crédito_Público</v>
      </c>
      <c r="C49" s="9" t="str">
        <f>'II.Concepto de gasto'!$B$2</f>
        <v>Comisión Nacional de Seguros y Fianzas</v>
      </c>
      <c r="D49" s="10" t="str">
        <f>MID('II.Concepto de gasto'!$B$6,1,4)</f>
        <v>2018</v>
      </c>
      <c r="E49" s="13" t="str">
        <f>'II.Concepto de gasto'!$A$56</f>
        <v>36901 - Servicios relacionados con monitoreo de información en medios masivos</v>
      </c>
      <c r="F49" s="11">
        <f>'II.Concepto de gasto'!$B$56</f>
        <v>0</v>
      </c>
      <c r="G49" s="11">
        <f t="shared" si="1"/>
        <v>219514045.16000003</v>
      </c>
      <c r="H49" s="11">
        <f>'II.Concepto de gasto'!$B$8</f>
        <v>219514045.16000003</v>
      </c>
      <c r="I49" s="12" t="b">
        <f>Tabla16[[#This Row],[Validación2]]=Tabla16[[#This Row],[Validación1]]</f>
        <v>1</v>
      </c>
    </row>
    <row r="50" spans="1:9" s="10" customFormat="1" x14ac:dyDescent="0.2">
      <c r="A50" s="7">
        <v>1</v>
      </c>
      <c r="B50" s="8" t="str">
        <f>'II.Concepto de gasto'!$B$1</f>
        <v>_06_Hacienda_y_Crédito_Público</v>
      </c>
      <c r="C50" s="9" t="str">
        <f>'II.Concepto de gasto'!$B$2</f>
        <v>Comisión Nacional de Seguros y Fianzas</v>
      </c>
      <c r="D50" s="10" t="str">
        <f>MID('II.Concepto de gasto'!$B$6,1,4)</f>
        <v>2018</v>
      </c>
      <c r="E50" s="13" t="str">
        <f>'II.Concepto de gasto'!$A$57</f>
        <v>37301-Pasajes marítimos, lacustres y fluviales para labores en campo y de supervisión</v>
      </c>
      <c r="F50" s="11">
        <f>'II.Concepto de gasto'!$B$57</f>
        <v>0</v>
      </c>
      <c r="G50" s="11">
        <f t="shared" si="1"/>
        <v>219514045.16000003</v>
      </c>
      <c r="H50" s="11">
        <f>'II.Concepto de gasto'!$B$8</f>
        <v>219514045.16000003</v>
      </c>
      <c r="I50" s="12" t="b">
        <f>Tabla16[[#This Row],[Validación2]]=Tabla16[[#This Row],[Validación1]]</f>
        <v>1</v>
      </c>
    </row>
    <row r="51" spans="1:9" s="10" customFormat="1" x14ac:dyDescent="0.2">
      <c r="A51" s="7">
        <v>1</v>
      </c>
      <c r="B51" s="8" t="str">
        <f>'II.Concepto de gasto'!$B$1</f>
        <v>_06_Hacienda_y_Crédito_Público</v>
      </c>
      <c r="C51" s="9" t="str">
        <f>'II.Concepto de gasto'!$B$2</f>
        <v>Comisión Nacional de Seguros y Fianzas</v>
      </c>
      <c r="D51" s="10" t="str">
        <f>MID('II.Concepto de gasto'!$B$6,1,4)</f>
        <v>2018</v>
      </c>
      <c r="E51" s="13" t="str">
        <f>'II.Concepto de gasto'!$A$58</f>
        <v>37304-Pasajes marítimos, lacustres y fluviales para servidores públicos de mando en el desempeño de comisiones y funciones oficiales</v>
      </c>
      <c r="F51" s="11">
        <f>'II.Concepto de gasto'!$B$58</f>
        <v>0</v>
      </c>
      <c r="G51" s="11">
        <f t="shared" si="1"/>
        <v>219514045.16000003</v>
      </c>
      <c r="H51" s="11">
        <f>'II.Concepto de gasto'!$B$8</f>
        <v>219514045.16000003</v>
      </c>
      <c r="I51" s="12" t="b">
        <f>Tabla16[[#This Row],[Validación2]]=Tabla16[[#This Row],[Validación1]]</f>
        <v>1</v>
      </c>
    </row>
    <row r="52" spans="1:9" s="10" customFormat="1" x14ac:dyDescent="0.2">
      <c r="A52" s="7">
        <v>1</v>
      </c>
      <c r="B52" s="8" t="str">
        <f>'II.Concepto de gasto'!$B$1</f>
        <v>_06_Hacienda_y_Crédito_Público</v>
      </c>
      <c r="C52" s="9" t="str">
        <f>'II.Concepto de gasto'!$B$2</f>
        <v>Comisión Nacional de Seguros y Fianzas</v>
      </c>
      <c r="D52" s="10" t="str">
        <f>MID('II.Concepto de gasto'!$B$6,1,4)</f>
        <v>2018</v>
      </c>
      <c r="E52" s="13" t="str">
        <f>'II.Concepto de gasto'!$A$59</f>
        <v>37801 - Servicios integrales nacionales para servidores públicos en el desempeño de comisiones y funciones oficiales</v>
      </c>
      <c r="F52" s="11">
        <f>'II.Concepto de gasto'!$B$59</f>
        <v>0</v>
      </c>
      <c r="G52" s="11">
        <f t="shared" si="1"/>
        <v>219514045.16000003</v>
      </c>
      <c r="H52" s="11">
        <f>'II.Concepto de gasto'!$B$8</f>
        <v>219514045.16000003</v>
      </c>
      <c r="I52" s="12" t="b">
        <f>Tabla16[[#This Row],[Validación2]]=Tabla16[[#This Row],[Validación1]]</f>
        <v>1</v>
      </c>
    </row>
    <row r="53" spans="1:9" s="10" customFormat="1" x14ac:dyDescent="0.2">
      <c r="A53" s="7">
        <v>1</v>
      </c>
      <c r="B53" s="8" t="str">
        <f>'II.Concepto de gasto'!$B$1</f>
        <v>_06_Hacienda_y_Crédito_Público</v>
      </c>
      <c r="C53" s="9" t="str">
        <f>'II.Concepto de gasto'!$B$2</f>
        <v>Comisión Nacional de Seguros y Fianzas</v>
      </c>
      <c r="D53" s="10" t="str">
        <f>MID('II.Concepto de gasto'!$B$6,1,4)</f>
        <v>2018</v>
      </c>
      <c r="E53" s="13" t="str">
        <f>'II.Concepto de gasto'!$A$60</f>
        <v>37802 - Servicios integrales en el extranjero para servidores públicos en el desempeño de comisiones y funciones oficiales</v>
      </c>
      <c r="F53" s="11">
        <f>'II.Concepto de gasto'!$B$60</f>
        <v>0</v>
      </c>
      <c r="G53" s="11">
        <f t="shared" si="1"/>
        <v>219514045.16000003</v>
      </c>
      <c r="H53" s="11">
        <f>'II.Concepto de gasto'!$B$8</f>
        <v>219514045.16000003</v>
      </c>
      <c r="I53" s="12" t="b">
        <f>Tabla16[[#This Row],[Validación2]]=Tabla16[[#This Row],[Validación1]]</f>
        <v>1</v>
      </c>
    </row>
    <row r="54" spans="1:9" s="10" customFormat="1" x14ac:dyDescent="0.2">
      <c r="A54" s="7">
        <v>1</v>
      </c>
      <c r="B54" s="8" t="str">
        <f>'II.Concepto de gasto'!$B$1</f>
        <v>_06_Hacienda_y_Crédito_Público</v>
      </c>
      <c r="C54" s="9" t="str">
        <f>'II.Concepto de gasto'!$B$2</f>
        <v>Comisión Nacional de Seguros y Fianzas</v>
      </c>
      <c r="D54" s="10" t="str">
        <f>MID('II.Concepto de gasto'!$B$6,1,4)</f>
        <v>2018</v>
      </c>
      <c r="E54" s="13" t="str">
        <f>'II.Concepto de gasto'!$A$61</f>
        <v>38301 - Congresos y convenciones</v>
      </c>
      <c r="F54" s="11">
        <f>'II.Concepto de gasto'!$B$61</f>
        <v>0</v>
      </c>
      <c r="G54" s="11">
        <f t="shared" si="1"/>
        <v>219514045.16000003</v>
      </c>
      <c r="H54" s="11">
        <f>'II.Concepto de gasto'!$B$8</f>
        <v>219514045.16000003</v>
      </c>
      <c r="I54" s="12" t="b">
        <f>Tabla16[[#This Row],[Validación2]]=Tabla16[[#This Row],[Validación1]]</f>
        <v>1</v>
      </c>
    </row>
    <row r="55" spans="1:9" s="10" customFormat="1" x14ac:dyDescent="0.2">
      <c r="A55" s="7">
        <v>1</v>
      </c>
      <c r="B55" s="8" t="str">
        <f>'II.Concepto de gasto'!$B$1</f>
        <v>_06_Hacienda_y_Crédito_Público</v>
      </c>
      <c r="C55" s="9" t="str">
        <f>'II.Concepto de gasto'!$B$2</f>
        <v>Comisión Nacional de Seguros y Fianzas</v>
      </c>
      <c r="D55" s="10" t="str">
        <f>MID('II.Concepto de gasto'!$B$6,1,4)</f>
        <v>2018</v>
      </c>
      <c r="E55" s="13" t="str">
        <f>'II.Concepto de gasto'!$A$62</f>
        <v>38401 – Exposiciones</v>
      </c>
      <c r="F55" s="11">
        <f>'II.Concepto de gasto'!$B$62</f>
        <v>188800</v>
      </c>
      <c r="G55" s="11">
        <f t="shared" si="1"/>
        <v>219514045.16000003</v>
      </c>
      <c r="H55" s="11">
        <f>'II.Concepto de gasto'!$B$8</f>
        <v>219514045.16000003</v>
      </c>
      <c r="I55" s="12" t="b">
        <f>Tabla16[[#This Row],[Validación2]]=Tabla16[[#This Row],[Validación1]]</f>
        <v>1</v>
      </c>
    </row>
    <row r="56" spans="1:9" s="10" customFormat="1" x14ac:dyDescent="0.2">
      <c r="A56" s="7">
        <v>1</v>
      </c>
      <c r="B56" s="8" t="str">
        <f>'II.Concepto de gasto'!$B$1</f>
        <v>_06_Hacienda_y_Crédito_Público</v>
      </c>
      <c r="C56" s="9" t="str">
        <f>'II.Concepto de gasto'!$B$2</f>
        <v>Comisión Nacional de Seguros y Fianzas</v>
      </c>
      <c r="D56" s="10" t="str">
        <f>MID('II.Concepto de gasto'!$B$6,1,4)</f>
        <v>2018</v>
      </c>
      <c r="E56" s="13" t="str">
        <f>'II.Concepto de gasto'!$A$63</f>
        <v>38501 - Gastos para alimentación de servidores públicos de mando</v>
      </c>
      <c r="F56" s="11">
        <f>'II.Concepto de gasto'!$B$63</f>
        <v>4633077.8100000005</v>
      </c>
      <c r="G56" s="11">
        <f t="shared" si="1"/>
        <v>219514045.16000003</v>
      </c>
      <c r="H56" s="11">
        <f>'II.Concepto de gasto'!$B$8</f>
        <v>219514045.16000003</v>
      </c>
      <c r="I56" s="12" t="b">
        <f>Tabla16[[#This Row],[Validación2]]=Tabla16[[#This Row],[Validación1]]</f>
        <v>1</v>
      </c>
    </row>
    <row r="57" spans="1:9" s="10" customFormat="1" x14ac:dyDescent="0.2">
      <c r="A57" s="7">
        <v>1</v>
      </c>
      <c r="B57" s="8" t="str">
        <f>'II.Concepto de gasto'!$B$1</f>
        <v>_06_Hacienda_y_Crédito_Público</v>
      </c>
      <c r="C57" s="9" t="str">
        <f>'II.Concepto de gasto'!$B$2</f>
        <v>Comisión Nacional de Seguros y Fianzas</v>
      </c>
      <c r="D57" s="10" t="str">
        <f>MID('II.Concepto de gasto'!$B$6,1,4)</f>
        <v>2018</v>
      </c>
      <c r="E57" s="13" t="str">
        <f>'II.Concepto de gasto'!$A$64</f>
        <v>51101 – Mobiliario</v>
      </c>
      <c r="F57" s="11">
        <f>'II.Concepto de gasto'!$B$64</f>
        <v>0</v>
      </c>
      <c r="G57" s="11">
        <f t="shared" si="1"/>
        <v>219514045.16000003</v>
      </c>
      <c r="H57" s="11">
        <f>'II.Concepto de gasto'!$B$8</f>
        <v>219514045.16000003</v>
      </c>
      <c r="I57" s="12" t="b">
        <f>Tabla16[[#This Row],[Validación2]]=Tabla16[[#This Row],[Validación1]]</f>
        <v>1</v>
      </c>
    </row>
    <row r="58" spans="1:9" s="10" customFormat="1" x14ac:dyDescent="0.2">
      <c r="A58" s="7">
        <v>1</v>
      </c>
      <c r="B58" s="8" t="str">
        <f>'II.Concepto de gasto'!$B$1</f>
        <v>_06_Hacienda_y_Crédito_Público</v>
      </c>
      <c r="C58" s="9" t="str">
        <f>'II.Concepto de gasto'!$B$2</f>
        <v>Comisión Nacional de Seguros y Fianzas</v>
      </c>
      <c r="D58" s="10" t="str">
        <f>MID('II.Concepto de gasto'!$B$6,1,4)</f>
        <v>2018</v>
      </c>
      <c r="E58" s="13" t="str">
        <f>'II.Concepto de gasto'!$A$65</f>
        <v>51201 - Muebles, excepto de oficina y estantería</v>
      </c>
      <c r="F58" s="11">
        <f>'II.Concepto de gasto'!$B$65</f>
        <v>0</v>
      </c>
      <c r="G58" s="11">
        <f t="shared" si="1"/>
        <v>219514045.16000003</v>
      </c>
      <c r="H58" s="11">
        <f>'II.Concepto de gasto'!$B$8</f>
        <v>219514045.16000003</v>
      </c>
      <c r="I58" s="12" t="b">
        <f>Tabla16[[#This Row],[Validación2]]=Tabla16[[#This Row],[Validación1]]</f>
        <v>1</v>
      </c>
    </row>
    <row r="59" spans="1:9" s="10" customFormat="1" x14ac:dyDescent="0.2">
      <c r="A59" s="7">
        <v>1</v>
      </c>
      <c r="B59" s="8" t="str">
        <f>'II.Concepto de gasto'!$B$1</f>
        <v>_06_Hacienda_y_Crédito_Público</v>
      </c>
      <c r="C59" s="9" t="str">
        <f>'II.Concepto de gasto'!$B$2</f>
        <v>Comisión Nacional de Seguros y Fianzas</v>
      </c>
      <c r="D59" s="10" t="str">
        <f>MID('II.Concepto de gasto'!$B$6,1,4)</f>
        <v>2018</v>
      </c>
      <c r="E59" s="13" t="str">
        <f>'II.Concepto de gasto'!$A$66</f>
        <v>51501 - Bienes informáticos</v>
      </c>
      <c r="F59" s="11">
        <f>'II.Concepto de gasto'!$B$66</f>
        <v>0</v>
      </c>
      <c r="G59" s="11">
        <f t="shared" si="1"/>
        <v>219514045.16000003</v>
      </c>
      <c r="H59" s="11">
        <f>'II.Concepto de gasto'!$B$8</f>
        <v>219514045.16000003</v>
      </c>
      <c r="I59" s="12" t="b">
        <f>Tabla16[[#This Row],[Validación2]]=Tabla16[[#This Row],[Validación1]]</f>
        <v>1</v>
      </c>
    </row>
    <row r="60" spans="1:9" s="10" customFormat="1" x14ac:dyDescent="0.2">
      <c r="A60" s="7">
        <v>1</v>
      </c>
      <c r="B60" s="8" t="str">
        <f>'II.Concepto de gasto'!$B$1</f>
        <v>_06_Hacienda_y_Crédito_Público</v>
      </c>
      <c r="C60" s="9" t="str">
        <f>'II.Concepto de gasto'!$B$2</f>
        <v>Comisión Nacional de Seguros y Fianzas</v>
      </c>
      <c r="D60" s="10" t="str">
        <f>MID('II.Concepto de gasto'!$B$6,1,4)</f>
        <v>2018</v>
      </c>
      <c r="E60" s="13" t="str">
        <f>'II.Concepto de gasto'!$A$67</f>
        <v>51901 - Equipo de administración</v>
      </c>
      <c r="F60" s="11">
        <f>'II.Concepto de gasto'!$B$67</f>
        <v>0</v>
      </c>
      <c r="G60" s="11">
        <f t="shared" si="1"/>
        <v>219514045.16000003</v>
      </c>
      <c r="H60" s="11">
        <f>'II.Concepto de gasto'!$B$8</f>
        <v>219514045.16000003</v>
      </c>
      <c r="I60" s="12" t="b">
        <f>Tabla16[[#This Row],[Validación2]]=Tabla16[[#This Row],[Validación1]]</f>
        <v>1</v>
      </c>
    </row>
    <row r="61" spans="1:9" s="10" customFormat="1" x14ac:dyDescent="0.2">
      <c r="A61" s="7">
        <v>1</v>
      </c>
      <c r="B61" s="8" t="str">
        <f>'II.Concepto de gasto'!$B$1</f>
        <v>_06_Hacienda_y_Crédito_Público</v>
      </c>
      <c r="C61" s="9" t="str">
        <f>'II.Concepto de gasto'!$B$2</f>
        <v>Comisión Nacional de Seguros y Fianzas</v>
      </c>
      <c r="D61" s="10" t="str">
        <f>MID('II.Concepto de gasto'!$B$6,1,4)</f>
        <v>2018</v>
      </c>
      <c r="E61" s="13" t="str">
        <f>'II.Concepto de gasto'!$A$68</f>
        <v>56501 - Equipos y aparatos de comunicaciones y telecomunicaciones</v>
      </c>
      <c r="F61" s="11">
        <f>'II.Concepto de gasto'!$B$68</f>
        <v>0</v>
      </c>
      <c r="G61" s="11">
        <f t="shared" si="1"/>
        <v>219514045.16000003</v>
      </c>
      <c r="H61" s="11">
        <f>'II.Concepto de gasto'!$B$8</f>
        <v>219514045.16000003</v>
      </c>
      <c r="I61" s="12" t="b">
        <f>Tabla16[[#This Row],[Validación2]]=Tabla16[[#This Row],[Validación1]]</f>
        <v>1</v>
      </c>
    </row>
    <row r="62" spans="1:9" s="10" customFormat="1" x14ac:dyDescent="0.2">
      <c r="A62" s="7">
        <v>1</v>
      </c>
      <c r="B62" s="8" t="str">
        <f>'II.Concepto de gasto'!$B$1</f>
        <v>_06_Hacienda_y_Crédito_Público</v>
      </c>
      <c r="C62" s="9" t="str">
        <f>'II.Concepto de gasto'!$B$2</f>
        <v>Comisión Nacional de Seguros y Fianzas</v>
      </c>
      <c r="D62" s="10" t="str">
        <f>'II.Concepto de gasto'!$C$7</f>
        <v>2019</v>
      </c>
      <c r="E62" s="13" t="str">
        <f>'II.Concepto de gasto'!$A$9</f>
        <v>14403 - Cuotas para el seguro de gastos médicos del personal civil</v>
      </c>
      <c r="F62" s="11">
        <f>'II.Concepto de gasto'!$C$9</f>
        <v>0</v>
      </c>
      <c r="G62" s="11">
        <f>SUM($F$62:$F$121)</f>
        <v>170932775.10000005</v>
      </c>
      <c r="H62" s="11">
        <f>'II.Concepto de gasto'!$C$8</f>
        <v>170932775.10000005</v>
      </c>
      <c r="I62" s="12" t="b">
        <f>Tabla16[[#This Row],[Validación2]]=Tabla16[[#This Row],[Validación1]]</f>
        <v>1</v>
      </c>
    </row>
    <row r="63" spans="1:9" s="10" customFormat="1" x14ac:dyDescent="0.2">
      <c r="A63" s="7">
        <v>1</v>
      </c>
      <c r="B63" s="8" t="str">
        <f>'II.Concepto de gasto'!$B$1</f>
        <v>_06_Hacienda_y_Crédito_Público</v>
      </c>
      <c r="C63" s="9" t="str">
        <f>'II.Concepto de gasto'!$B$2</f>
        <v>Comisión Nacional de Seguros y Fianzas</v>
      </c>
      <c r="D63" s="10" t="str">
        <f>'II.Concepto de gasto'!$C$7</f>
        <v>2019</v>
      </c>
      <c r="E63" s="13" t="str">
        <f>'II.Concepto de gasto'!$A$10</f>
        <v>14404 - Cuotas para el seguro de separación individualizado</v>
      </c>
      <c r="F63" s="11">
        <f>'II.Concepto de gasto'!$C$10</f>
        <v>0</v>
      </c>
      <c r="G63" s="11">
        <f t="shared" ref="G63:G121" si="2">SUM($F$62:$F$121)</f>
        <v>170932775.10000005</v>
      </c>
      <c r="H63" s="11">
        <f>'II.Concepto de gasto'!$C$8</f>
        <v>170932775.10000005</v>
      </c>
      <c r="I63" s="12" t="b">
        <f>Tabla16[[#This Row],[Validación2]]=Tabla16[[#This Row],[Validación1]]</f>
        <v>1</v>
      </c>
    </row>
    <row r="64" spans="1:9" s="10" customFormat="1" x14ac:dyDescent="0.2">
      <c r="A64" s="7">
        <v>1</v>
      </c>
      <c r="B64" s="8" t="str">
        <f>'II.Concepto de gasto'!$B$1</f>
        <v>_06_Hacienda_y_Crédito_Público</v>
      </c>
      <c r="C64" s="9" t="str">
        <f>'II.Concepto de gasto'!$B$2</f>
        <v>Comisión Nacional de Seguros y Fianzas</v>
      </c>
      <c r="D64" s="10" t="str">
        <f>'II.Concepto de gasto'!$C$7</f>
        <v>2019</v>
      </c>
      <c r="E64" s="13" t="str">
        <f>'II.Concepto de gasto'!$A$11</f>
        <v>21101 - Materiales y útiles de oficina</v>
      </c>
      <c r="F64" s="11">
        <f>'II.Concepto de gasto'!$C$11</f>
        <v>1463681.06</v>
      </c>
      <c r="G64" s="11">
        <f t="shared" si="2"/>
        <v>170932775.10000005</v>
      </c>
      <c r="H64" s="11">
        <f>'II.Concepto de gasto'!$C$8</f>
        <v>170932775.10000005</v>
      </c>
      <c r="I64" s="12" t="b">
        <f>Tabla16[[#This Row],[Validación2]]=Tabla16[[#This Row],[Validación1]]</f>
        <v>1</v>
      </c>
    </row>
    <row r="65" spans="1:9" s="10" customFormat="1" x14ac:dyDescent="0.2">
      <c r="A65" s="7">
        <v>1</v>
      </c>
      <c r="B65" s="8" t="str">
        <f>'II.Concepto de gasto'!$B$1</f>
        <v>_06_Hacienda_y_Crédito_Público</v>
      </c>
      <c r="C65" s="9" t="str">
        <f>'II.Concepto de gasto'!$B$2</f>
        <v>Comisión Nacional de Seguros y Fianzas</v>
      </c>
      <c r="D65" s="10" t="str">
        <f>'II.Concepto de gasto'!$C$7</f>
        <v>2019</v>
      </c>
      <c r="E65" s="13" t="str">
        <f>'II.Concepto de gasto'!$A$12</f>
        <v>21201 - Materiales y útiles de impresión y reproducción</v>
      </c>
      <c r="F65" s="11">
        <f>'II.Concepto de gasto'!$C$12</f>
        <v>0</v>
      </c>
      <c r="G65" s="11">
        <f t="shared" si="2"/>
        <v>170932775.10000005</v>
      </c>
      <c r="H65" s="11">
        <f>'II.Concepto de gasto'!$C$8</f>
        <v>170932775.10000005</v>
      </c>
      <c r="I65" s="12" t="b">
        <f>Tabla16[[#This Row],[Validación2]]=Tabla16[[#This Row],[Validación1]]</f>
        <v>1</v>
      </c>
    </row>
    <row r="66" spans="1:9" s="10" customFormat="1" x14ac:dyDescent="0.2">
      <c r="A66" s="7">
        <v>1</v>
      </c>
      <c r="B66" s="8" t="str">
        <f>'II.Concepto de gasto'!$B$1</f>
        <v>_06_Hacienda_y_Crédito_Público</v>
      </c>
      <c r="C66" s="9" t="str">
        <f>'II.Concepto de gasto'!$B$2</f>
        <v>Comisión Nacional de Seguros y Fianzas</v>
      </c>
      <c r="D66" s="10" t="str">
        <f>'II.Concepto de gasto'!$C$7</f>
        <v>2019</v>
      </c>
      <c r="E66" s="13" t="str">
        <f>'II.Concepto de gasto'!$A$13</f>
        <v>21401 - Materiales y útiles consumibles para el procesamiento en equipos y bienes informáticos</v>
      </c>
      <c r="F66" s="11">
        <f>'II.Concepto de gasto'!$C$13</f>
        <v>12641</v>
      </c>
      <c r="G66" s="11">
        <f t="shared" si="2"/>
        <v>170932775.10000005</v>
      </c>
      <c r="H66" s="11">
        <f>'II.Concepto de gasto'!$C$8</f>
        <v>170932775.10000005</v>
      </c>
      <c r="I66" s="12" t="b">
        <f>Tabla16[[#This Row],[Validación2]]=Tabla16[[#This Row],[Validación1]]</f>
        <v>1</v>
      </c>
    </row>
    <row r="67" spans="1:9" s="10" customFormat="1" x14ac:dyDescent="0.2">
      <c r="A67" s="7">
        <v>1</v>
      </c>
      <c r="B67" s="8" t="str">
        <f>'II.Concepto de gasto'!$B$1</f>
        <v>_06_Hacienda_y_Crédito_Público</v>
      </c>
      <c r="C67" s="9" t="str">
        <f>'II.Concepto de gasto'!$B$2</f>
        <v>Comisión Nacional de Seguros y Fianzas</v>
      </c>
      <c r="D67" s="10" t="str">
        <f>'II.Concepto de gasto'!$C$7</f>
        <v>2019</v>
      </c>
      <c r="E67" s="13" t="str">
        <f>'II.Concepto de gasto'!$A$14</f>
        <v>21501 - Material de apoyo informativo</v>
      </c>
      <c r="F67" s="11">
        <f>'II.Concepto de gasto'!$C$14</f>
        <v>96107</v>
      </c>
      <c r="G67" s="11">
        <f t="shared" si="2"/>
        <v>170932775.10000005</v>
      </c>
      <c r="H67" s="11">
        <f>'II.Concepto de gasto'!$C$8</f>
        <v>170932775.10000005</v>
      </c>
      <c r="I67" s="12" t="b">
        <f>Tabla16[[#This Row],[Validación2]]=Tabla16[[#This Row],[Validación1]]</f>
        <v>1</v>
      </c>
    </row>
    <row r="68" spans="1:9" s="10" customFormat="1" x14ac:dyDescent="0.2">
      <c r="A68" s="7">
        <v>1</v>
      </c>
      <c r="B68" s="8" t="str">
        <f>'II.Concepto de gasto'!$B$1</f>
        <v>_06_Hacienda_y_Crédito_Público</v>
      </c>
      <c r="C68" s="9" t="str">
        <f>'II.Concepto de gasto'!$B$2</f>
        <v>Comisión Nacional de Seguros y Fianzas</v>
      </c>
      <c r="D68" s="10" t="str">
        <f>'II.Concepto de gasto'!$C$7</f>
        <v>2019</v>
      </c>
      <c r="E68" s="13" t="str">
        <f>'II.Concepto de gasto'!$A$15</f>
        <v>22102 - Productos alimenticios para personas derivado de la prestación de servicios públicos en unidades de salud, educativas, de readaptación social y otras</v>
      </c>
      <c r="F68" s="11">
        <f>'II.Concepto de gasto'!$C$15</f>
        <v>0</v>
      </c>
      <c r="G68" s="11">
        <f t="shared" si="2"/>
        <v>170932775.10000005</v>
      </c>
      <c r="H68" s="11">
        <f>'II.Concepto de gasto'!$C$8</f>
        <v>170932775.10000005</v>
      </c>
      <c r="I68" s="12" t="b">
        <f>Tabla16[[#This Row],[Validación2]]=Tabla16[[#This Row],[Validación1]]</f>
        <v>1</v>
      </c>
    </row>
    <row r="69" spans="1:9" s="10" customFormat="1" x14ac:dyDescent="0.2">
      <c r="A69" s="7">
        <v>1</v>
      </c>
      <c r="B69" s="8" t="str">
        <f>'II.Concepto de gasto'!$B$1</f>
        <v>_06_Hacienda_y_Crédito_Público</v>
      </c>
      <c r="C69" s="9" t="str">
        <f>'II.Concepto de gasto'!$B$2</f>
        <v>Comisión Nacional de Seguros y Fianzas</v>
      </c>
      <c r="D69" s="10" t="str">
        <f>'II.Concepto de gasto'!$C$7</f>
        <v>2019</v>
      </c>
      <c r="E69" s="13" t="str">
        <f>'II.Concepto de gasto'!$A$16</f>
        <v>22103 - Productos alimenticios para el personal que realiza labores en campo o de supervisión</v>
      </c>
      <c r="F69" s="11">
        <f>'II.Concepto de gasto'!$C$16</f>
        <v>0</v>
      </c>
      <c r="G69" s="11">
        <f t="shared" si="2"/>
        <v>170932775.10000005</v>
      </c>
      <c r="H69" s="11">
        <f>'II.Concepto de gasto'!$C$8</f>
        <v>170932775.10000005</v>
      </c>
      <c r="I69" s="12" t="b">
        <f>Tabla16[[#This Row],[Validación2]]=Tabla16[[#This Row],[Validación1]]</f>
        <v>1</v>
      </c>
    </row>
    <row r="70" spans="1:9" s="10" customFormat="1" x14ac:dyDescent="0.2">
      <c r="A70" s="7">
        <v>1</v>
      </c>
      <c r="B70" s="8" t="str">
        <f>'II.Concepto de gasto'!$B$1</f>
        <v>_06_Hacienda_y_Crédito_Público</v>
      </c>
      <c r="C70" s="9" t="str">
        <f>'II.Concepto de gasto'!$B$2</f>
        <v>Comisión Nacional de Seguros y Fianzas</v>
      </c>
      <c r="D70" s="10" t="str">
        <f>'II.Concepto de gasto'!$C$7</f>
        <v>2019</v>
      </c>
      <c r="E70" s="13" t="str">
        <f>'II.Concepto de gasto'!$A$17</f>
        <v>22104 - Productos alimenticios para el personal en las instalaciones de las dependencias y entidades</v>
      </c>
      <c r="F70" s="11">
        <f>'II.Concepto de gasto'!$C$17</f>
        <v>468198.45</v>
      </c>
      <c r="G70" s="11">
        <f t="shared" si="2"/>
        <v>170932775.10000005</v>
      </c>
      <c r="H70" s="11">
        <f>'II.Concepto de gasto'!$C$8</f>
        <v>170932775.10000005</v>
      </c>
      <c r="I70" s="12" t="b">
        <f>Tabla16[[#This Row],[Validación2]]=Tabla16[[#This Row],[Validación1]]</f>
        <v>1</v>
      </c>
    </row>
    <row r="71" spans="1:9" s="10" customFormat="1" x14ac:dyDescent="0.2">
      <c r="A71" s="7">
        <v>1</v>
      </c>
      <c r="B71" s="8" t="str">
        <f>'II.Concepto de gasto'!$B$1</f>
        <v>_06_Hacienda_y_Crédito_Público</v>
      </c>
      <c r="C71" s="9" t="str">
        <f>'II.Concepto de gasto'!$B$2</f>
        <v>Comisión Nacional de Seguros y Fianzas</v>
      </c>
      <c r="D71" s="10" t="str">
        <f>'II.Concepto de gasto'!$C$7</f>
        <v>2019</v>
      </c>
      <c r="E71" s="13" t="str">
        <f>'II.Concepto de gasto'!$A$18</f>
        <v>22106 - Productos alimenticios para el personal derivado de actividades extraordinarias</v>
      </c>
      <c r="F71" s="11">
        <f>'II.Concepto de gasto'!$C$18</f>
        <v>0</v>
      </c>
      <c r="G71" s="11">
        <f t="shared" si="2"/>
        <v>170932775.10000005</v>
      </c>
      <c r="H71" s="11">
        <f>'II.Concepto de gasto'!$C$8</f>
        <v>170932775.10000005</v>
      </c>
      <c r="I71" s="12" t="b">
        <f>Tabla16[[#This Row],[Validación2]]=Tabla16[[#This Row],[Validación1]]</f>
        <v>1</v>
      </c>
    </row>
    <row r="72" spans="1:9" s="10" customFormat="1" x14ac:dyDescent="0.2">
      <c r="A72" s="7">
        <v>1</v>
      </c>
      <c r="B72" s="8" t="str">
        <f>'II.Concepto de gasto'!$B$1</f>
        <v>_06_Hacienda_y_Crédito_Público</v>
      </c>
      <c r="C72" s="9" t="str">
        <f>'II.Concepto de gasto'!$B$2</f>
        <v>Comisión Nacional de Seguros y Fianzas</v>
      </c>
      <c r="D72" s="10" t="str">
        <f>'II.Concepto de gasto'!$C$7</f>
        <v>2019</v>
      </c>
      <c r="E72" s="13" t="str">
        <f>'II.Concepto de gasto'!$A$19</f>
        <v>26102 - Combustibles, lubricantes y aditivos para vehículos terrestres, aéreos, marítimos, lacustres y fluviales destinados a servicios públicos y la operación de programas públicos</v>
      </c>
      <c r="F72" s="11">
        <f>'II.Concepto de gasto'!$C$19</f>
        <v>0</v>
      </c>
      <c r="G72" s="11">
        <f t="shared" si="2"/>
        <v>170932775.10000005</v>
      </c>
      <c r="H72" s="11">
        <f>'II.Concepto de gasto'!$C$8</f>
        <v>170932775.10000005</v>
      </c>
      <c r="I72" s="12" t="b">
        <f>Tabla16[[#This Row],[Validación2]]=Tabla16[[#This Row],[Validación1]]</f>
        <v>1</v>
      </c>
    </row>
    <row r="73" spans="1:9" s="10" customFormat="1" x14ac:dyDescent="0.2">
      <c r="A73" s="7">
        <v>1</v>
      </c>
      <c r="B73" s="8" t="str">
        <f>'II.Concepto de gasto'!$B$1</f>
        <v>_06_Hacienda_y_Crédito_Público</v>
      </c>
      <c r="C73" s="9" t="str">
        <f>'II.Concepto de gasto'!$B$2</f>
        <v>Comisión Nacional de Seguros y Fianzas</v>
      </c>
      <c r="D73" s="10" t="str">
        <f>'II.Concepto de gasto'!$C$7</f>
        <v>2019</v>
      </c>
      <c r="E73" s="13" t="str">
        <f>'II.Concepto de gasto'!$A$20</f>
        <v>26103 - Combustibles, lubricantes y aditivos para vehículos terrestres, aéreos, marítimos, lacustres y fluviales destinados a servicios administrativos</v>
      </c>
      <c r="F73" s="11">
        <f>'II.Concepto de gasto'!$C$20</f>
        <v>0</v>
      </c>
      <c r="G73" s="11">
        <f t="shared" si="2"/>
        <v>170932775.10000005</v>
      </c>
      <c r="H73" s="11">
        <f>'II.Concepto de gasto'!$C$8</f>
        <v>170932775.10000005</v>
      </c>
      <c r="I73" s="12" t="b">
        <f>Tabla16[[#This Row],[Validación2]]=Tabla16[[#This Row],[Validación1]]</f>
        <v>1</v>
      </c>
    </row>
    <row r="74" spans="1:9" s="10" customFormat="1" x14ac:dyDescent="0.2">
      <c r="A74" s="7">
        <v>1</v>
      </c>
      <c r="B74" s="8" t="str">
        <f>'II.Concepto de gasto'!$B$1</f>
        <v>_06_Hacienda_y_Crédito_Público</v>
      </c>
      <c r="C74" s="9" t="str">
        <f>'II.Concepto de gasto'!$B$2</f>
        <v>Comisión Nacional de Seguros y Fianzas</v>
      </c>
      <c r="D74" s="10" t="str">
        <f>'II.Concepto de gasto'!$C$7</f>
        <v>2019</v>
      </c>
      <c r="E74" s="13" t="str">
        <f>'II.Concepto de gasto'!$A$21</f>
        <v>26104 - Combustibles, lubricantes y aditivos para vehículos terrestres, aéreos, marítimos, lacustres y fluviales asignados a servidores públicos</v>
      </c>
      <c r="F74" s="11">
        <f>'II.Concepto de gasto'!$C$21</f>
        <v>217038.87000000005</v>
      </c>
      <c r="G74" s="11">
        <f t="shared" si="2"/>
        <v>170932775.10000005</v>
      </c>
      <c r="H74" s="11">
        <f>'II.Concepto de gasto'!$C$8</f>
        <v>170932775.10000005</v>
      </c>
      <c r="I74" s="12" t="b">
        <f>Tabla16[[#This Row],[Validación2]]=Tabla16[[#This Row],[Validación1]]</f>
        <v>1</v>
      </c>
    </row>
    <row r="75" spans="1:9" s="10" customFormat="1" x14ac:dyDescent="0.2">
      <c r="A75" s="7">
        <v>1</v>
      </c>
      <c r="B75" s="8" t="str">
        <f>'II.Concepto de gasto'!$B$1</f>
        <v>_06_Hacienda_y_Crédito_Público</v>
      </c>
      <c r="C75" s="9" t="str">
        <f>'II.Concepto de gasto'!$B$2</f>
        <v>Comisión Nacional de Seguros y Fianzas</v>
      </c>
      <c r="D75" s="10" t="str">
        <f>'II.Concepto de gasto'!$C$7</f>
        <v>2019</v>
      </c>
      <c r="E75" s="13" t="str">
        <f>'II.Concepto de gasto'!$A$22</f>
        <v>26105 - Combustibles, lubricantes y aditivos para maquinaria, equipo de producción y servicios administrativos</v>
      </c>
      <c r="F75" s="11">
        <f>'II.Concepto de gasto'!$C$22</f>
        <v>0</v>
      </c>
      <c r="G75" s="11">
        <f t="shared" si="2"/>
        <v>170932775.10000005</v>
      </c>
      <c r="H75" s="11">
        <f>'II.Concepto de gasto'!$C$8</f>
        <v>170932775.10000005</v>
      </c>
      <c r="I75" s="12" t="b">
        <f>Tabla16[[#This Row],[Validación2]]=Tabla16[[#This Row],[Validación1]]</f>
        <v>1</v>
      </c>
    </row>
    <row r="76" spans="1:9" s="10" customFormat="1" x14ac:dyDescent="0.2">
      <c r="A76" s="7">
        <v>1</v>
      </c>
      <c r="B76" s="8" t="str">
        <f>'II.Concepto de gasto'!$B$1</f>
        <v>_06_Hacienda_y_Crédito_Público</v>
      </c>
      <c r="C76" s="9" t="str">
        <f>'II.Concepto de gasto'!$B$2</f>
        <v>Comisión Nacional de Seguros y Fianzas</v>
      </c>
      <c r="D76" s="10" t="str">
        <f>'II.Concepto de gasto'!$C$7</f>
        <v>2019</v>
      </c>
      <c r="E76" s="13" t="str">
        <f>'II.Concepto de gasto'!$A$23</f>
        <v>31201 Servicios de gas</v>
      </c>
      <c r="F76" s="11">
        <f>'II.Concepto de gasto'!$C$23</f>
        <v>0</v>
      </c>
      <c r="G76" s="11">
        <f t="shared" si="2"/>
        <v>170932775.10000005</v>
      </c>
      <c r="H76" s="11">
        <f>'II.Concepto de gasto'!$C$8</f>
        <v>170932775.10000005</v>
      </c>
      <c r="I76" s="12" t="b">
        <f>Tabla16[[#This Row],[Validación2]]=Tabla16[[#This Row],[Validación1]]</f>
        <v>1</v>
      </c>
    </row>
    <row r="77" spans="1:9" s="10" customFormat="1" x14ac:dyDescent="0.2">
      <c r="A77" s="7">
        <v>1</v>
      </c>
      <c r="B77" s="8" t="str">
        <f>'II.Concepto de gasto'!$B$1</f>
        <v>_06_Hacienda_y_Crédito_Público</v>
      </c>
      <c r="C77" s="9" t="str">
        <f>'II.Concepto de gasto'!$B$2</f>
        <v>Comisión Nacional de Seguros y Fianzas</v>
      </c>
      <c r="D77" s="10" t="str">
        <f>'II.Concepto de gasto'!$C$7</f>
        <v>2019</v>
      </c>
      <c r="E77" s="13" t="str">
        <f>'II.Concepto de gasto'!$A$24</f>
        <v>31301 Servicios de agua</v>
      </c>
      <c r="F77" s="11">
        <f>'II.Concepto de gasto'!$C$24</f>
        <v>345534.5</v>
      </c>
      <c r="G77" s="11">
        <f t="shared" si="2"/>
        <v>170932775.10000005</v>
      </c>
      <c r="H77" s="11">
        <f>'II.Concepto de gasto'!$C$8</f>
        <v>170932775.10000005</v>
      </c>
      <c r="I77" s="12" t="b">
        <f>Tabla16[[#This Row],[Validación2]]=Tabla16[[#This Row],[Validación1]]</f>
        <v>1</v>
      </c>
    </row>
    <row r="78" spans="1:9" s="10" customFormat="1" x14ac:dyDescent="0.2">
      <c r="A78" s="7">
        <v>1</v>
      </c>
      <c r="B78" s="8" t="str">
        <f>'II.Concepto de gasto'!$B$1</f>
        <v>_06_Hacienda_y_Crédito_Público</v>
      </c>
      <c r="C78" s="9" t="str">
        <f>'II.Concepto de gasto'!$B$2</f>
        <v>Comisión Nacional de Seguros y Fianzas</v>
      </c>
      <c r="D78" s="10" t="str">
        <f>'II.Concepto de gasto'!$C$7</f>
        <v>2019</v>
      </c>
      <c r="E78" s="13" t="str">
        <f>'II.Concepto de gasto'!$A$25</f>
        <v>31401 - Servicio telefónico convencional</v>
      </c>
      <c r="F78" s="11">
        <f>'II.Concepto de gasto'!$C$25</f>
        <v>864316.01</v>
      </c>
      <c r="G78" s="11">
        <f t="shared" si="2"/>
        <v>170932775.10000005</v>
      </c>
      <c r="H78" s="11">
        <f>'II.Concepto de gasto'!$C$8</f>
        <v>170932775.10000005</v>
      </c>
      <c r="I78" s="12" t="b">
        <f>Tabla16[[#This Row],[Validación2]]=Tabla16[[#This Row],[Validación1]]</f>
        <v>1</v>
      </c>
    </row>
    <row r="79" spans="1:9" s="10" customFormat="1" x14ac:dyDescent="0.2">
      <c r="A79" s="7">
        <v>1</v>
      </c>
      <c r="B79" s="8" t="str">
        <f>'II.Concepto de gasto'!$B$1</f>
        <v>_06_Hacienda_y_Crédito_Público</v>
      </c>
      <c r="C79" s="9" t="str">
        <f>'II.Concepto de gasto'!$B$2</f>
        <v>Comisión Nacional de Seguros y Fianzas</v>
      </c>
      <c r="D79" s="10" t="str">
        <f>'II.Concepto de gasto'!$C$7</f>
        <v>2019</v>
      </c>
      <c r="E79" s="13" t="str">
        <f>'II.Concepto de gasto'!$A$26</f>
        <v>31501 - Servicio de telefonía celular</v>
      </c>
      <c r="F79" s="11">
        <f>'II.Concepto de gasto'!$C$26</f>
        <v>132472.99</v>
      </c>
      <c r="G79" s="11">
        <f t="shared" si="2"/>
        <v>170932775.10000005</v>
      </c>
      <c r="H79" s="11">
        <f>'II.Concepto de gasto'!$C$8</f>
        <v>170932775.10000005</v>
      </c>
      <c r="I79" s="12" t="b">
        <f>Tabla16[[#This Row],[Validación2]]=Tabla16[[#This Row],[Validación1]]</f>
        <v>1</v>
      </c>
    </row>
    <row r="80" spans="1:9" s="10" customFormat="1" x14ac:dyDescent="0.2">
      <c r="A80" s="7">
        <v>1</v>
      </c>
      <c r="B80" s="8" t="str">
        <f>'II.Concepto de gasto'!$B$1</f>
        <v>_06_Hacienda_y_Crédito_Público</v>
      </c>
      <c r="C80" s="9" t="str">
        <f>'II.Concepto de gasto'!$B$2</f>
        <v>Comisión Nacional de Seguros y Fianzas</v>
      </c>
      <c r="D80" s="10" t="str">
        <f>'II.Concepto de gasto'!$C$7</f>
        <v>2019</v>
      </c>
      <c r="E80" s="13" t="str">
        <f>'II.Concepto de gasto'!$A$27</f>
        <v>31601 Servicio de radiolocalización</v>
      </c>
      <c r="F80" s="11">
        <f>'II.Concepto de gasto'!$C$27</f>
        <v>0</v>
      </c>
      <c r="G80" s="11">
        <f t="shared" si="2"/>
        <v>170932775.10000005</v>
      </c>
      <c r="H80" s="11">
        <f>'II.Concepto de gasto'!$C$8</f>
        <v>170932775.10000005</v>
      </c>
      <c r="I80" s="12" t="b">
        <f>Tabla16[[#This Row],[Validación2]]=Tabla16[[#This Row],[Validación1]]</f>
        <v>1</v>
      </c>
    </row>
    <row r="81" spans="1:9" s="10" customFormat="1" x14ac:dyDescent="0.2">
      <c r="A81" s="7">
        <v>1</v>
      </c>
      <c r="B81" s="8" t="str">
        <f>'II.Concepto de gasto'!$B$1</f>
        <v>_06_Hacienda_y_Crédito_Público</v>
      </c>
      <c r="C81" s="9" t="str">
        <f>'II.Concepto de gasto'!$B$2</f>
        <v>Comisión Nacional de Seguros y Fianzas</v>
      </c>
      <c r="D81" s="10" t="str">
        <f>'II.Concepto de gasto'!$C$7</f>
        <v>2019</v>
      </c>
      <c r="E81" s="13" t="str">
        <f>'II.Concepto de gasto'!$A$28</f>
        <v>31602 Servicios de telecomunicaciones</v>
      </c>
      <c r="F81" s="11">
        <f>'II.Concepto de gasto'!$C$28</f>
        <v>0</v>
      </c>
      <c r="G81" s="11">
        <f t="shared" si="2"/>
        <v>170932775.10000005</v>
      </c>
      <c r="H81" s="11">
        <f>'II.Concepto de gasto'!$C$8</f>
        <v>170932775.10000005</v>
      </c>
      <c r="I81" s="12" t="b">
        <f>Tabla16[[#This Row],[Validación2]]=Tabla16[[#This Row],[Validación1]]</f>
        <v>1</v>
      </c>
    </row>
    <row r="82" spans="1:9" s="10" customFormat="1" x14ac:dyDescent="0.2">
      <c r="A82" s="7">
        <v>1</v>
      </c>
      <c r="B82" s="8" t="str">
        <f>'II.Concepto de gasto'!$B$1</f>
        <v>_06_Hacienda_y_Crédito_Público</v>
      </c>
      <c r="C82" s="9" t="str">
        <f>'II.Concepto de gasto'!$B$2</f>
        <v>Comisión Nacional de Seguros y Fianzas</v>
      </c>
      <c r="D82" s="10" t="str">
        <f>'II.Concepto de gasto'!$C$7</f>
        <v>2019</v>
      </c>
      <c r="E82" s="13" t="str">
        <f>'II.Concepto de gasto'!$A$29</f>
        <v>31603 Servicios de internet</v>
      </c>
      <c r="F82" s="11">
        <f>'II.Concepto de gasto'!$C$29</f>
        <v>0</v>
      </c>
      <c r="G82" s="11">
        <f t="shared" si="2"/>
        <v>170932775.10000005</v>
      </c>
      <c r="H82" s="11">
        <f>'II.Concepto de gasto'!$C$8</f>
        <v>170932775.10000005</v>
      </c>
      <c r="I82" s="12" t="b">
        <f>Tabla16[[#This Row],[Validación2]]=Tabla16[[#This Row],[Validación1]]</f>
        <v>1</v>
      </c>
    </row>
    <row r="83" spans="1:9" s="10" customFormat="1" x14ac:dyDescent="0.2">
      <c r="A83" s="7">
        <v>1</v>
      </c>
      <c r="B83" s="8" t="str">
        <f>'II.Concepto de gasto'!$B$1</f>
        <v>_06_Hacienda_y_Crédito_Público</v>
      </c>
      <c r="C83" s="9" t="str">
        <f>'II.Concepto de gasto'!$B$2</f>
        <v>Comisión Nacional de Seguros y Fianzas</v>
      </c>
      <c r="D83" s="10" t="str">
        <f>'II.Concepto de gasto'!$C$7</f>
        <v>2019</v>
      </c>
      <c r="E83" s="13" t="str">
        <f>'II.Concepto de gasto'!$A$30</f>
        <v>31701 Servicio de conducción de señales analógicas y digitales</v>
      </c>
      <c r="F83" s="11">
        <f>'II.Concepto de gasto'!$C$30</f>
        <v>35088198.68</v>
      </c>
      <c r="G83" s="11">
        <f t="shared" si="2"/>
        <v>170932775.10000005</v>
      </c>
      <c r="H83" s="11">
        <f>'II.Concepto de gasto'!$C$8</f>
        <v>170932775.10000005</v>
      </c>
      <c r="I83" s="12" t="b">
        <f>Tabla16[[#This Row],[Validación2]]=Tabla16[[#This Row],[Validación1]]</f>
        <v>1</v>
      </c>
    </row>
    <row r="84" spans="1:9" s="10" customFormat="1" x14ac:dyDescent="0.2">
      <c r="A84" s="7">
        <v>1</v>
      </c>
      <c r="B84" s="8" t="str">
        <f>'II.Concepto de gasto'!$B$1</f>
        <v>_06_Hacienda_y_Crédito_Público</v>
      </c>
      <c r="C84" s="9" t="str">
        <f>'II.Concepto de gasto'!$B$2</f>
        <v>Comisión Nacional de Seguros y Fianzas</v>
      </c>
      <c r="D84" s="10" t="str">
        <f>'II.Concepto de gasto'!$C$7</f>
        <v>2019</v>
      </c>
      <c r="E84" s="13" t="str">
        <f>'II.Concepto de gasto'!$A$31</f>
        <v>31801 Servicio postal</v>
      </c>
      <c r="F84" s="11">
        <f>'II.Concepto de gasto'!$C$31</f>
        <v>2873684.49</v>
      </c>
      <c r="G84" s="11">
        <f t="shared" si="2"/>
        <v>170932775.10000005</v>
      </c>
      <c r="H84" s="11">
        <f>'II.Concepto de gasto'!$C$8</f>
        <v>170932775.10000005</v>
      </c>
      <c r="I84" s="12" t="b">
        <f>Tabla16[[#This Row],[Validación2]]=Tabla16[[#This Row],[Validación1]]</f>
        <v>1</v>
      </c>
    </row>
    <row r="85" spans="1:9" s="10" customFormat="1" x14ac:dyDescent="0.2">
      <c r="A85" s="7">
        <v>1</v>
      </c>
      <c r="B85" s="8" t="str">
        <f>'II.Concepto de gasto'!$B$1</f>
        <v>_06_Hacienda_y_Crédito_Público</v>
      </c>
      <c r="C85" s="9" t="str">
        <f>'II.Concepto de gasto'!$B$2</f>
        <v>Comisión Nacional de Seguros y Fianzas</v>
      </c>
      <c r="D85" s="10" t="str">
        <f>'II.Concepto de gasto'!$C$7</f>
        <v>2019</v>
      </c>
      <c r="E85" s="13" t="str">
        <f>'II.Concepto de gasto'!$A$32</f>
        <v>31802 Servicio telegráfico</v>
      </c>
      <c r="F85" s="11">
        <f>'II.Concepto de gasto'!$C$32</f>
        <v>0</v>
      </c>
      <c r="G85" s="11">
        <f t="shared" si="2"/>
        <v>170932775.10000005</v>
      </c>
      <c r="H85" s="11">
        <f>'II.Concepto de gasto'!$C$8</f>
        <v>170932775.10000005</v>
      </c>
      <c r="I85" s="12" t="b">
        <f>Tabla16[[#This Row],[Validación2]]=Tabla16[[#This Row],[Validación1]]</f>
        <v>1</v>
      </c>
    </row>
    <row r="86" spans="1:9" s="10" customFormat="1" x14ac:dyDescent="0.2">
      <c r="A86" s="7">
        <v>1</v>
      </c>
      <c r="B86" s="8" t="str">
        <f>'II.Concepto de gasto'!$B$1</f>
        <v>_06_Hacienda_y_Crédito_Público</v>
      </c>
      <c r="C86" s="9" t="str">
        <f>'II.Concepto de gasto'!$B$2</f>
        <v>Comisión Nacional de Seguros y Fianzas</v>
      </c>
      <c r="D86" s="10" t="str">
        <f>'II.Concepto de gasto'!$C$7</f>
        <v>2019</v>
      </c>
      <c r="E86" s="13" t="str">
        <f>'II.Concepto de gasto'!$A$33</f>
        <v>31901 Servicios integrales de telecomunicación</v>
      </c>
      <c r="F86" s="11">
        <f>'II.Concepto de gasto'!$C$33</f>
        <v>0</v>
      </c>
      <c r="G86" s="11">
        <f t="shared" si="2"/>
        <v>170932775.10000005</v>
      </c>
      <c r="H86" s="11">
        <f>'II.Concepto de gasto'!$C$8</f>
        <v>170932775.10000005</v>
      </c>
      <c r="I86" s="12" t="b">
        <f>Tabla16[[#This Row],[Validación2]]=Tabla16[[#This Row],[Validación1]]</f>
        <v>1</v>
      </c>
    </row>
    <row r="87" spans="1:9" s="10" customFormat="1" x14ac:dyDescent="0.2">
      <c r="A87" s="7">
        <v>1</v>
      </c>
      <c r="B87" s="8" t="str">
        <f>'II.Concepto de gasto'!$B$1</f>
        <v>_06_Hacienda_y_Crédito_Público</v>
      </c>
      <c r="C87" s="9" t="str">
        <f>'II.Concepto de gasto'!$B$2</f>
        <v>Comisión Nacional de Seguros y Fianzas</v>
      </c>
      <c r="D87" s="10" t="str">
        <f>'II.Concepto de gasto'!$C$7</f>
        <v>2019</v>
      </c>
      <c r="E87" s="13" t="str">
        <f>'II.Concepto de gasto'!$A$34</f>
        <v>31902 Contratación de otros servicios</v>
      </c>
      <c r="F87" s="11">
        <f>'II.Concepto de gasto'!$C$34</f>
        <v>0</v>
      </c>
      <c r="G87" s="11">
        <f t="shared" si="2"/>
        <v>170932775.10000005</v>
      </c>
      <c r="H87" s="11">
        <f>'II.Concepto de gasto'!$C$8</f>
        <v>170932775.10000005</v>
      </c>
      <c r="I87" s="12" t="b">
        <f>Tabla16[[#This Row],[Validación2]]=Tabla16[[#This Row],[Validación1]]</f>
        <v>1</v>
      </c>
    </row>
    <row r="88" spans="1:9" s="10" customFormat="1" x14ac:dyDescent="0.2">
      <c r="A88" s="7">
        <v>1</v>
      </c>
      <c r="B88" s="8" t="str">
        <f>'II.Concepto de gasto'!$B$1</f>
        <v>_06_Hacienda_y_Crédito_Público</v>
      </c>
      <c r="C88" s="9" t="str">
        <f>'II.Concepto de gasto'!$B$2</f>
        <v>Comisión Nacional de Seguros y Fianzas</v>
      </c>
      <c r="D88" s="10" t="str">
        <f>'II.Concepto de gasto'!$C$7</f>
        <v>2019</v>
      </c>
      <c r="E88" s="13" t="str">
        <f>'II.Concepto de gasto'!$A$35</f>
        <v>31904 Servicios integrales de infraestructura de cómputo</v>
      </c>
      <c r="F88" s="11">
        <f>'II.Concepto de gasto'!$C$35</f>
        <v>113030841.5</v>
      </c>
      <c r="G88" s="11">
        <f t="shared" si="2"/>
        <v>170932775.10000005</v>
      </c>
      <c r="H88" s="11">
        <f>'II.Concepto de gasto'!$C$8</f>
        <v>170932775.10000005</v>
      </c>
      <c r="I88" s="12" t="b">
        <f>Tabla16[[#This Row],[Validación2]]=Tabla16[[#This Row],[Validación1]]</f>
        <v>1</v>
      </c>
    </row>
    <row r="89" spans="1:9" s="10" customFormat="1" x14ac:dyDescent="0.2">
      <c r="A89" s="7">
        <v>1</v>
      </c>
      <c r="B89" s="8" t="str">
        <f>'II.Concepto de gasto'!$B$1</f>
        <v>_06_Hacienda_y_Crédito_Público</v>
      </c>
      <c r="C89" s="9" t="str">
        <f>'II.Concepto de gasto'!$B$2</f>
        <v>Comisión Nacional de Seguros y Fianzas</v>
      </c>
      <c r="D89" s="10" t="str">
        <f>'II.Concepto de gasto'!$C$7</f>
        <v>2019</v>
      </c>
      <c r="E89" s="13" t="str">
        <f>'II.Concepto de gasto'!$A$36</f>
        <v>32101 - Arrendamiento de terrenos</v>
      </c>
      <c r="F89" s="11">
        <f>'II.Concepto de gasto'!$C$36</f>
        <v>0</v>
      </c>
      <c r="G89" s="11">
        <f t="shared" si="2"/>
        <v>170932775.10000005</v>
      </c>
      <c r="H89" s="11">
        <f>'II.Concepto de gasto'!$C$8</f>
        <v>170932775.10000005</v>
      </c>
      <c r="I89" s="12" t="b">
        <f>Tabla16[[#This Row],[Validación2]]=Tabla16[[#This Row],[Validación1]]</f>
        <v>1</v>
      </c>
    </row>
    <row r="90" spans="1:9" s="10" customFormat="1" x14ac:dyDescent="0.2">
      <c r="A90" s="7">
        <v>1</v>
      </c>
      <c r="B90" s="8" t="str">
        <f>'II.Concepto de gasto'!$B$1</f>
        <v>_06_Hacienda_y_Crédito_Público</v>
      </c>
      <c r="C90" s="9" t="str">
        <f>'II.Concepto de gasto'!$B$2</f>
        <v>Comisión Nacional de Seguros y Fianzas</v>
      </c>
      <c r="D90" s="10" t="str">
        <f>'II.Concepto de gasto'!$C$7</f>
        <v>2019</v>
      </c>
      <c r="E90" s="13" t="str">
        <f>'II.Concepto de gasto'!$A$37</f>
        <v>32201 - Arrendamiento de edificios y locales</v>
      </c>
      <c r="F90" s="11">
        <f>'II.Concepto de gasto'!$C$37</f>
        <v>5282552.42</v>
      </c>
      <c r="G90" s="11">
        <f t="shared" si="2"/>
        <v>170932775.10000005</v>
      </c>
      <c r="H90" s="11">
        <f>'II.Concepto de gasto'!$C$8</f>
        <v>170932775.10000005</v>
      </c>
      <c r="I90" s="12" t="b">
        <f>Tabla16[[#This Row],[Validación2]]=Tabla16[[#This Row],[Validación1]]</f>
        <v>1</v>
      </c>
    </row>
    <row r="91" spans="1:9" s="10" customFormat="1" x14ac:dyDescent="0.2">
      <c r="A91" s="7">
        <v>1</v>
      </c>
      <c r="B91" s="8" t="str">
        <f>'II.Concepto de gasto'!$B$1</f>
        <v>_06_Hacienda_y_Crédito_Público</v>
      </c>
      <c r="C91" s="9" t="str">
        <f>'II.Concepto de gasto'!$B$2</f>
        <v>Comisión Nacional de Seguros y Fianzas</v>
      </c>
      <c r="D91" s="10" t="str">
        <f>'II.Concepto de gasto'!$C$7</f>
        <v>2019</v>
      </c>
      <c r="E91" s="13" t="str">
        <f>'II.Concepto de gasto'!$A$38</f>
        <v>32301 - Arrendamiento de equipo y bienes informáticos</v>
      </c>
      <c r="F91" s="11">
        <f>'II.Concepto de gasto'!$C$38</f>
        <v>122129.65000000001</v>
      </c>
      <c r="G91" s="11">
        <f t="shared" si="2"/>
        <v>170932775.10000005</v>
      </c>
      <c r="H91" s="11">
        <f>'II.Concepto de gasto'!$C$8</f>
        <v>170932775.10000005</v>
      </c>
      <c r="I91" s="12" t="b">
        <f>Tabla16[[#This Row],[Validación2]]=Tabla16[[#This Row],[Validación1]]</f>
        <v>1</v>
      </c>
    </row>
    <row r="92" spans="1:9" s="10" customFormat="1" x14ac:dyDescent="0.2">
      <c r="A92" s="7">
        <v>1</v>
      </c>
      <c r="B92" s="8" t="str">
        <f>'II.Concepto de gasto'!$B$1</f>
        <v>_06_Hacienda_y_Crédito_Público</v>
      </c>
      <c r="C92" s="9" t="str">
        <f>'II.Concepto de gasto'!$B$2</f>
        <v>Comisión Nacional de Seguros y Fianzas</v>
      </c>
      <c r="D92" s="10" t="str">
        <f>'II.Concepto de gasto'!$C$7</f>
        <v>2019</v>
      </c>
      <c r="E92" s="13" t="str">
        <f>'II.Concepto de gasto'!$A$39</f>
        <v>32302 - Arrendamiento de mobiliario</v>
      </c>
      <c r="F92" s="11">
        <f>'II.Concepto de gasto'!$C$39</f>
        <v>0</v>
      </c>
      <c r="G92" s="11">
        <f t="shared" si="2"/>
        <v>170932775.10000005</v>
      </c>
      <c r="H92" s="11">
        <f>'II.Concepto de gasto'!$C$8</f>
        <v>170932775.10000005</v>
      </c>
      <c r="I92" s="12" t="b">
        <f>Tabla16[[#This Row],[Validación2]]=Tabla16[[#This Row],[Validación1]]</f>
        <v>1</v>
      </c>
    </row>
    <row r="93" spans="1:9" s="10" customFormat="1" x14ac:dyDescent="0.2">
      <c r="A93" s="7">
        <v>1</v>
      </c>
      <c r="B93" s="8" t="str">
        <f>'II.Concepto de gasto'!$B$1</f>
        <v>_06_Hacienda_y_Crédito_Público</v>
      </c>
      <c r="C93" s="9" t="str">
        <f>'II.Concepto de gasto'!$B$2</f>
        <v>Comisión Nacional de Seguros y Fianzas</v>
      </c>
      <c r="D93" s="10" t="str">
        <f>'II.Concepto de gasto'!$C$7</f>
        <v>2019</v>
      </c>
      <c r="E93" s="13" t="str">
        <f>'II.Concepto de gasto'!$A$40</f>
        <v>32303 - Arrendamiento de equipo de telecomunicaciones</v>
      </c>
      <c r="F93" s="11">
        <f>'II.Concepto de gasto'!$C$40</f>
        <v>2343887.89</v>
      </c>
      <c r="G93" s="11">
        <f t="shared" si="2"/>
        <v>170932775.10000005</v>
      </c>
      <c r="H93" s="11">
        <f>'II.Concepto de gasto'!$C$8</f>
        <v>170932775.10000005</v>
      </c>
      <c r="I93" s="12" t="b">
        <f>Tabla16[[#This Row],[Validación2]]=Tabla16[[#This Row],[Validación1]]</f>
        <v>1</v>
      </c>
    </row>
    <row r="94" spans="1:9" s="10" customFormat="1" x14ac:dyDescent="0.2">
      <c r="A94" s="7">
        <v>1</v>
      </c>
      <c r="B94" s="8" t="str">
        <f>'II.Concepto de gasto'!$B$1</f>
        <v>_06_Hacienda_y_Crédito_Público</v>
      </c>
      <c r="C94" s="9" t="str">
        <f>'II.Concepto de gasto'!$B$2</f>
        <v>Comisión Nacional de Seguros y Fianzas</v>
      </c>
      <c r="D94" s="10" t="str">
        <f>'II.Concepto de gasto'!$C$7</f>
        <v>2019</v>
      </c>
      <c r="E94" s="13" t="str">
        <f>'II.Concepto de gasto'!$A$41</f>
        <v>32502 - Arrendamiento de vehículos terrestres, aéreos, marítimos, lacustres y fluviales para servicios públicos y la operación de programas públicos</v>
      </c>
      <c r="F94" s="11">
        <f>'II.Concepto de gasto'!$C$41</f>
        <v>0</v>
      </c>
      <c r="G94" s="11">
        <f t="shared" si="2"/>
        <v>170932775.10000005</v>
      </c>
      <c r="H94" s="11">
        <f>'II.Concepto de gasto'!$C$8</f>
        <v>170932775.10000005</v>
      </c>
      <c r="I94" s="12" t="b">
        <f>Tabla16[[#This Row],[Validación2]]=Tabla16[[#This Row],[Validación1]]</f>
        <v>1</v>
      </c>
    </row>
    <row r="95" spans="1:9" s="10" customFormat="1" x14ac:dyDescent="0.2">
      <c r="A95" s="7">
        <v>1</v>
      </c>
      <c r="B95" s="8" t="str">
        <f>'II.Concepto de gasto'!$B$1</f>
        <v>_06_Hacienda_y_Crédito_Público</v>
      </c>
      <c r="C95" s="9" t="str">
        <f>'II.Concepto de gasto'!$B$2</f>
        <v>Comisión Nacional de Seguros y Fianzas</v>
      </c>
      <c r="D95" s="10" t="str">
        <f>'II.Concepto de gasto'!$C$7</f>
        <v>2019</v>
      </c>
      <c r="E95" s="13" t="str">
        <f>'II.Concepto de gasto'!$A$42</f>
        <v>32503 - Arrendamiento de vehículos terrestres, aéreos, marítimos, lacustres y fluviales para servicios administrativos</v>
      </c>
      <c r="F95" s="11">
        <f>'II.Concepto de gasto'!$C$42</f>
        <v>168949.46</v>
      </c>
      <c r="G95" s="11">
        <f t="shared" si="2"/>
        <v>170932775.10000005</v>
      </c>
      <c r="H95" s="11">
        <f>'II.Concepto de gasto'!$C$8</f>
        <v>170932775.10000005</v>
      </c>
      <c r="I95" s="12" t="b">
        <f>Tabla16[[#This Row],[Validación2]]=Tabla16[[#This Row],[Validación1]]</f>
        <v>1</v>
      </c>
    </row>
    <row r="96" spans="1:9" s="10" customFormat="1" x14ac:dyDescent="0.2">
      <c r="A96" s="7">
        <v>1</v>
      </c>
      <c r="B96" s="8" t="str">
        <f>'II.Concepto de gasto'!$B$1</f>
        <v>_06_Hacienda_y_Crédito_Público</v>
      </c>
      <c r="C96" s="9" t="str">
        <f>'II.Concepto de gasto'!$B$2</f>
        <v>Comisión Nacional de Seguros y Fianzas</v>
      </c>
      <c r="D96" s="10" t="str">
        <f>'II.Concepto de gasto'!$C$7</f>
        <v>2019</v>
      </c>
      <c r="E96" s="13" t="str">
        <f>'II.Concepto de gasto'!$A$43</f>
        <v>32505 - Arrendamiento de vehículos terrestres, aéreos, marítimos, lacustres y fluviales para servidores públicos</v>
      </c>
      <c r="F96" s="11">
        <f>'II.Concepto de gasto'!$C$43</f>
        <v>977993.11</v>
      </c>
      <c r="G96" s="11">
        <f t="shared" si="2"/>
        <v>170932775.10000005</v>
      </c>
      <c r="H96" s="11">
        <f>'II.Concepto de gasto'!$C$8</f>
        <v>170932775.10000005</v>
      </c>
      <c r="I96" s="12" t="b">
        <f>Tabla16[[#This Row],[Validación2]]=Tabla16[[#This Row],[Validación1]]</f>
        <v>1</v>
      </c>
    </row>
    <row r="97" spans="1:9" s="10" customFormat="1" x14ac:dyDescent="0.2">
      <c r="A97" s="7">
        <v>1</v>
      </c>
      <c r="B97" s="8" t="str">
        <f>'II.Concepto de gasto'!$B$1</f>
        <v>_06_Hacienda_y_Crédito_Público</v>
      </c>
      <c r="C97" s="9" t="str">
        <f>'II.Concepto de gasto'!$B$2</f>
        <v>Comisión Nacional de Seguros y Fianzas</v>
      </c>
      <c r="D97" s="10" t="str">
        <f>'II.Concepto de gasto'!$C$7</f>
        <v>2019</v>
      </c>
      <c r="E97" s="13" t="str">
        <f>'II.Concepto de gasto'!$A$44</f>
        <v>32601 - Arrendamiento de maquinaria y equipo</v>
      </c>
      <c r="F97" s="11">
        <f>'II.Concepto de gasto'!$C$44</f>
        <v>0</v>
      </c>
      <c r="G97" s="11">
        <f t="shared" si="2"/>
        <v>170932775.10000005</v>
      </c>
      <c r="H97" s="11">
        <f>'II.Concepto de gasto'!$C$8</f>
        <v>170932775.10000005</v>
      </c>
      <c r="I97" s="12" t="b">
        <f>Tabla16[[#This Row],[Validación2]]=Tabla16[[#This Row],[Validación1]]</f>
        <v>1</v>
      </c>
    </row>
    <row r="98" spans="1:9" s="10" customFormat="1" x14ac:dyDescent="0.2">
      <c r="A98" s="7">
        <v>1</v>
      </c>
      <c r="B98" s="8" t="str">
        <f>'II.Concepto de gasto'!$B$1</f>
        <v>_06_Hacienda_y_Crédito_Público</v>
      </c>
      <c r="C98" s="9" t="str">
        <f>'II.Concepto de gasto'!$B$2</f>
        <v>Comisión Nacional de Seguros y Fianzas</v>
      </c>
      <c r="D98" s="10" t="str">
        <f>'II.Concepto de gasto'!$C$7</f>
        <v>2019</v>
      </c>
      <c r="E98" s="13" t="str">
        <f>'II.Concepto de gasto'!$A$45</f>
        <v>32903 - Otros Arrendamientos</v>
      </c>
      <c r="F98" s="11">
        <f>'II.Concepto de gasto'!$C$45</f>
        <v>0</v>
      </c>
      <c r="G98" s="11">
        <f t="shared" si="2"/>
        <v>170932775.10000005</v>
      </c>
      <c r="H98" s="11">
        <f>'II.Concepto de gasto'!$C$8</f>
        <v>170932775.10000005</v>
      </c>
      <c r="I98" s="12" t="b">
        <f>Tabla16[[#This Row],[Validación2]]=Tabla16[[#This Row],[Validación1]]</f>
        <v>1</v>
      </c>
    </row>
    <row r="99" spans="1:9" s="10" customFormat="1" x14ac:dyDescent="0.2">
      <c r="A99" s="7">
        <v>1</v>
      </c>
      <c r="B99" s="8" t="str">
        <f>'II.Concepto de gasto'!$B$1</f>
        <v>_06_Hacienda_y_Crédito_Público</v>
      </c>
      <c r="C99" s="9" t="str">
        <f>'II.Concepto de gasto'!$B$2</f>
        <v>Comisión Nacional de Seguros y Fianzas</v>
      </c>
      <c r="D99" s="10" t="str">
        <f>'II.Concepto de gasto'!$C$7</f>
        <v>2019</v>
      </c>
      <c r="E99" s="13" t="str">
        <f>'II.Concepto de gasto'!$A$46</f>
        <v>33101 - Asesorías asociadas a convenios, tratados o acuerdos</v>
      </c>
      <c r="F99" s="11">
        <f>'II.Concepto de gasto'!$C$46</f>
        <v>0</v>
      </c>
      <c r="G99" s="11">
        <f t="shared" si="2"/>
        <v>170932775.10000005</v>
      </c>
      <c r="H99" s="11">
        <f>'II.Concepto de gasto'!$C$8</f>
        <v>170932775.10000005</v>
      </c>
      <c r="I99" s="12" t="b">
        <f>Tabla16[[#This Row],[Validación2]]=Tabla16[[#This Row],[Validación1]]</f>
        <v>1</v>
      </c>
    </row>
    <row r="100" spans="1:9" s="10" customFormat="1" x14ac:dyDescent="0.2">
      <c r="A100" s="7">
        <v>1</v>
      </c>
      <c r="B100" s="8" t="str">
        <f>'II.Concepto de gasto'!$B$1</f>
        <v>_06_Hacienda_y_Crédito_Público</v>
      </c>
      <c r="C100" s="9" t="str">
        <f>'II.Concepto de gasto'!$B$2</f>
        <v>Comisión Nacional de Seguros y Fianzas</v>
      </c>
      <c r="D100" s="10" t="str">
        <f>'II.Concepto de gasto'!$C$7</f>
        <v>2019</v>
      </c>
      <c r="E100" s="13" t="str">
        <f>'II.Concepto de gasto'!$A$47</f>
        <v>33102 - Asesorías por controversias en el marco de los tratados internacionales</v>
      </c>
      <c r="F100" s="11">
        <f>'II.Concepto de gasto'!$C$47</f>
        <v>0</v>
      </c>
      <c r="G100" s="11">
        <f t="shared" si="2"/>
        <v>170932775.10000005</v>
      </c>
      <c r="H100" s="11">
        <f>'II.Concepto de gasto'!$C$8</f>
        <v>170932775.10000005</v>
      </c>
      <c r="I100" s="12" t="b">
        <f>Tabla16[[#This Row],[Validación2]]=Tabla16[[#This Row],[Validación1]]</f>
        <v>1</v>
      </c>
    </row>
    <row r="101" spans="1:9" s="10" customFormat="1" x14ac:dyDescent="0.2">
      <c r="A101" s="7">
        <v>1</v>
      </c>
      <c r="B101" s="8" t="str">
        <f>'II.Concepto de gasto'!$B$1</f>
        <v>_06_Hacienda_y_Crédito_Público</v>
      </c>
      <c r="C101" s="9" t="str">
        <f>'II.Concepto de gasto'!$B$2</f>
        <v>Comisión Nacional de Seguros y Fianzas</v>
      </c>
      <c r="D101" s="10" t="str">
        <f>'II.Concepto de gasto'!$C$7</f>
        <v>2019</v>
      </c>
      <c r="E101" s="13" t="str">
        <f>'II.Concepto de gasto'!$A$48</f>
        <v>33103 - Consultorías para programas o proyectos financiados por organismos internacionales</v>
      </c>
      <c r="F101" s="11">
        <f>'II.Concepto de gasto'!$C$48</f>
        <v>0</v>
      </c>
      <c r="G101" s="11">
        <f t="shared" si="2"/>
        <v>170932775.10000005</v>
      </c>
      <c r="H101" s="11">
        <f>'II.Concepto de gasto'!$C$8</f>
        <v>170932775.10000005</v>
      </c>
      <c r="I101" s="12" t="b">
        <f>Tabla16[[#This Row],[Validación2]]=Tabla16[[#This Row],[Validación1]]</f>
        <v>1</v>
      </c>
    </row>
    <row r="102" spans="1:9" s="10" customFormat="1" x14ac:dyDescent="0.2">
      <c r="A102" s="7">
        <v>1</v>
      </c>
      <c r="B102" s="8" t="str">
        <f>'II.Concepto de gasto'!$B$1</f>
        <v>_06_Hacienda_y_Crédito_Público</v>
      </c>
      <c r="C102" s="9" t="str">
        <f>'II.Concepto de gasto'!$B$2</f>
        <v>Comisión Nacional de Seguros y Fianzas</v>
      </c>
      <c r="D102" s="10" t="str">
        <f>'II.Concepto de gasto'!$C$7</f>
        <v>2019</v>
      </c>
      <c r="E102" s="13" t="str">
        <f>'II.Concepto de gasto'!$A$49</f>
        <v>33104 - Otras asesorías para la operación de programas</v>
      </c>
      <c r="F102" s="11">
        <f>'II.Concepto de gasto'!$C$49</f>
        <v>259059.09</v>
      </c>
      <c r="G102" s="11">
        <f t="shared" si="2"/>
        <v>170932775.10000005</v>
      </c>
      <c r="H102" s="11">
        <f>'II.Concepto de gasto'!$C$8</f>
        <v>170932775.10000005</v>
      </c>
      <c r="I102" s="12" t="b">
        <f>Tabla16[[#This Row],[Validación2]]=Tabla16[[#This Row],[Validación1]]</f>
        <v>1</v>
      </c>
    </row>
    <row r="103" spans="1:9" s="10" customFormat="1" x14ac:dyDescent="0.2">
      <c r="A103" s="7">
        <v>1</v>
      </c>
      <c r="B103" s="8" t="str">
        <f>'II.Concepto de gasto'!$B$1</f>
        <v>_06_Hacienda_y_Crédito_Público</v>
      </c>
      <c r="C103" s="9" t="str">
        <f>'II.Concepto de gasto'!$B$2</f>
        <v>Comisión Nacional de Seguros y Fianzas</v>
      </c>
      <c r="D103" s="10" t="str">
        <f>'II.Concepto de gasto'!$C$7</f>
        <v>2019</v>
      </c>
      <c r="E103" s="13" t="str">
        <f>'II.Concepto de gasto'!$A$50</f>
        <v>33501 - Estudios e Investigaciones</v>
      </c>
      <c r="F103" s="11">
        <f>'II.Concepto de gasto'!$C$50</f>
        <v>0</v>
      </c>
      <c r="G103" s="11">
        <f t="shared" si="2"/>
        <v>170932775.10000005</v>
      </c>
      <c r="H103" s="11">
        <f>'II.Concepto de gasto'!$C$8</f>
        <v>170932775.10000005</v>
      </c>
      <c r="I103" s="12" t="b">
        <f>Tabla16[[#This Row],[Validación2]]=Tabla16[[#This Row],[Validación1]]</f>
        <v>1</v>
      </c>
    </row>
    <row r="104" spans="1:9" s="10" customFormat="1" x14ac:dyDescent="0.2">
      <c r="A104" s="7">
        <v>1</v>
      </c>
      <c r="B104" s="8" t="str">
        <f>'II.Concepto de gasto'!$B$1</f>
        <v>_06_Hacienda_y_Crédito_Público</v>
      </c>
      <c r="C104" s="9" t="str">
        <f>'II.Concepto de gasto'!$B$2</f>
        <v>Comisión Nacional de Seguros y Fianzas</v>
      </c>
      <c r="D104" s="10" t="str">
        <f>'II.Concepto de gasto'!$C$7</f>
        <v>2019</v>
      </c>
      <c r="E104" s="13" t="str">
        <f>'II.Concepto de gasto'!$A$51</f>
        <v>33604 - Impresión y elaboración de material informativo derivado de la operación y administración de las dependencias y entidades</v>
      </c>
      <c r="F104" s="11">
        <f>'II.Concepto de gasto'!$C$51</f>
        <v>0</v>
      </c>
      <c r="G104" s="11">
        <f t="shared" si="2"/>
        <v>170932775.10000005</v>
      </c>
      <c r="H104" s="11">
        <f>'II.Concepto de gasto'!$C$8</f>
        <v>170932775.10000005</v>
      </c>
      <c r="I104" s="12" t="b">
        <f>Tabla16[[#This Row],[Validación2]]=Tabla16[[#This Row],[Validación1]]</f>
        <v>1</v>
      </c>
    </row>
    <row r="105" spans="1:9" s="10" customFormat="1" x14ac:dyDescent="0.2">
      <c r="A105" s="7">
        <v>1</v>
      </c>
      <c r="B105" s="8" t="str">
        <f>'II.Concepto de gasto'!$B$1</f>
        <v>_06_Hacienda_y_Crédito_Público</v>
      </c>
      <c r="C105" s="9" t="str">
        <f>'II.Concepto de gasto'!$B$2</f>
        <v>Comisión Nacional de Seguros y Fianzas</v>
      </c>
      <c r="D105" s="10" t="str">
        <f>'II.Concepto de gasto'!$C$7</f>
        <v>2019</v>
      </c>
      <c r="E105" s="13" t="str">
        <f>'II.Concepto de gasto'!$A$52</f>
        <v>35101 - Mantenimiento y conservación de inmuebles para la prestación de servicios administrativos</v>
      </c>
      <c r="F105" s="11">
        <f>'II.Concepto de gasto'!$C$52</f>
        <v>5479457.4299999997</v>
      </c>
      <c r="G105" s="11">
        <f t="shared" si="2"/>
        <v>170932775.10000005</v>
      </c>
      <c r="H105" s="11">
        <f>'II.Concepto de gasto'!$C$8</f>
        <v>170932775.10000005</v>
      </c>
      <c r="I105" s="12" t="b">
        <f>Tabla16[[#This Row],[Validación2]]=Tabla16[[#This Row],[Validación1]]</f>
        <v>1</v>
      </c>
    </row>
    <row r="106" spans="1:9" s="10" customFormat="1" x14ac:dyDescent="0.2">
      <c r="A106" s="7">
        <v>1</v>
      </c>
      <c r="B106" s="8" t="str">
        <f>'II.Concepto de gasto'!$B$1</f>
        <v>_06_Hacienda_y_Crédito_Público</v>
      </c>
      <c r="C106" s="9" t="str">
        <f>'II.Concepto de gasto'!$B$2</f>
        <v>Comisión Nacional de Seguros y Fianzas</v>
      </c>
      <c r="D106" s="10" t="str">
        <f>'II.Concepto de gasto'!$C$7</f>
        <v>2019</v>
      </c>
      <c r="E106" s="13" t="str">
        <f>'II.Concepto de gasto'!$A$53</f>
        <v>35201 - Mantenimiento y conservación de mobiliario y equipo de administración</v>
      </c>
      <c r="F106" s="11">
        <f>'II.Concepto de gasto'!$C$53</f>
        <v>832627.08000000019</v>
      </c>
      <c r="G106" s="11">
        <f t="shared" si="2"/>
        <v>170932775.10000005</v>
      </c>
      <c r="H106" s="11">
        <f>'II.Concepto de gasto'!$C$8</f>
        <v>170932775.10000005</v>
      </c>
      <c r="I106" s="12" t="b">
        <f>Tabla16[[#This Row],[Validación2]]=Tabla16[[#This Row],[Validación1]]</f>
        <v>1</v>
      </c>
    </row>
    <row r="107" spans="1:9" s="10" customFormat="1" x14ac:dyDescent="0.2">
      <c r="A107" s="7">
        <v>1</v>
      </c>
      <c r="B107" s="8" t="str">
        <f>'II.Concepto de gasto'!$B$1</f>
        <v>_06_Hacienda_y_Crédito_Público</v>
      </c>
      <c r="C107" s="9" t="str">
        <f>'II.Concepto de gasto'!$B$2</f>
        <v>Comisión Nacional de Seguros y Fianzas</v>
      </c>
      <c r="D107" s="10" t="str">
        <f>'II.Concepto de gasto'!$C$7</f>
        <v>2019</v>
      </c>
      <c r="E107" s="13" t="str">
        <f>'II.Concepto de gasto'!$A$54</f>
        <v>36101 - Difusión de mensajes sobre programas y actividades gubernamentales</v>
      </c>
      <c r="F107" s="11">
        <f>'II.Concepto de gasto'!$C$54</f>
        <v>0</v>
      </c>
      <c r="G107" s="11">
        <f t="shared" si="2"/>
        <v>170932775.10000005</v>
      </c>
      <c r="H107" s="11">
        <f>'II.Concepto de gasto'!$C$8</f>
        <v>170932775.10000005</v>
      </c>
      <c r="I107" s="12" t="b">
        <f>Tabla16[[#This Row],[Validación2]]=Tabla16[[#This Row],[Validación1]]</f>
        <v>1</v>
      </c>
    </row>
    <row r="108" spans="1:9" s="10" customFormat="1" x14ac:dyDescent="0.2">
      <c r="A108" s="7">
        <v>1</v>
      </c>
      <c r="B108" s="8" t="str">
        <f>'II.Concepto de gasto'!$B$1</f>
        <v>_06_Hacienda_y_Crédito_Público</v>
      </c>
      <c r="C108" s="9" t="str">
        <f>'II.Concepto de gasto'!$B$2</f>
        <v>Comisión Nacional de Seguros y Fianzas</v>
      </c>
      <c r="D108" s="10" t="str">
        <f>'II.Concepto de gasto'!$C$7</f>
        <v>2019</v>
      </c>
      <c r="E108" s="13" t="str">
        <f>'II.Concepto de gasto'!$A$55</f>
        <v>36201 - Difusión de mensajes comerciales para promover la venta de productos o servicios</v>
      </c>
      <c r="F108" s="11">
        <f>'II.Concepto de gasto'!$C$55</f>
        <v>0</v>
      </c>
      <c r="G108" s="11">
        <f t="shared" si="2"/>
        <v>170932775.10000005</v>
      </c>
      <c r="H108" s="11">
        <f>'II.Concepto de gasto'!$C$8</f>
        <v>170932775.10000005</v>
      </c>
      <c r="I108" s="12" t="b">
        <f>Tabla16[[#This Row],[Validación2]]=Tabla16[[#This Row],[Validación1]]</f>
        <v>1</v>
      </c>
    </row>
    <row r="109" spans="1:9" s="10" customFormat="1" x14ac:dyDescent="0.2">
      <c r="A109" s="7">
        <v>1</v>
      </c>
      <c r="B109" s="8" t="str">
        <f>'II.Concepto de gasto'!$B$1</f>
        <v>_06_Hacienda_y_Crédito_Público</v>
      </c>
      <c r="C109" s="9" t="str">
        <f>'II.Concepto de gasto'!$B$2</f>
        <v>Comisión Nacional de Seguros y Fianzas</v>
      </c>
      <c r="D109" s="10" t="str">
        <f>'II.Concepto de gasto'!$C$7</f>
        <v>2019</v>
      </c>
      <c r="E109" s="13" t="str">
        <f>'II.Concepto de gasto'!$A$56</f>
        <v>36901 - Servicios relacionados con monitoreo de información en medios masivos</v>
      </c>
      <c r="F109" s="11">
        <f>'II.Concepto de gasto'!$C$56</f>
        <v>0</v>
      </c>
      <c r="G109" s="11">
        <f t="shared" si="2"/>
        <v>170932775.10000005</v>
      </c>
      <c r="H109" s="11">
        <f>'II.Concepto de gasto'!$C$8</f>
        <v>170932775.10000005</v>
      </c>
      <c r="I109" s="12" t="b">
        <f>Tabla16[[#This Row],[Validación2]]=Tabla16[[#This Row],[Validación1]]</f>
        <v>1</v>
      </c>
    </row>
    <row r="110" spans="1:9" s="10" customFormat="1" x14ac:dyDescent="0.2">
      <c r="A110" s="7">
        <v>1</v>
      </c>
      <c r="B110" s="8" t="str">
        <f>'II.Concepto de gasto'!$B$1</f>
        <v>_06_Hacienda_y_Crédito_Público</v>
      </c>
      <c r="C110" s="9" t="str">
        <f>'II.Concepto de gasto'!$B$2</f>
        <v>Comisión Nacional de Seguros y Fianzas</v>
      </c>
      <c r="D110" s="10" t="str">
        <f>'II.Concepto de gasto'!$C$7</f>
        <v>2019</v>
      </c>
      <c r="E110" s="13" t="str">
        <f>'II.Concepto de gasto'!$A$57</f>
        <v>37301-Pasajes marítimos, lacustres y fluviales para labores en campo y de supervisión</v>
      </c>
      <c r="F110" s="11">
        <f>'II.Concepto de gasto'!$C$57</f>
        <v>0</v>
      </c>
      <c r="G110" s="11">
        <f t="shared" si="2"/>
        <v>170932775.10000005</v>
      </c>
      <c r="H110" s="11">
        <f>'II.Concepto de gasto'!$C$8</f>
        <v>170932775.10000005</v>
      </c>
      <c r="I110" s="12" t="b">
        <f>Tabla16[[#This Row],[Validación2]]=Tabla16[[#This Row],[Validación1]]</f>
        <v>1</v>
      </c>
    </row>
    <row r="111" spans="1:9" s="10" customFormat="1" x14ac:dyDescent="0.2">
      <c r="A111" s="7">
        <v>1</v>
      </c>
      <c r="B111" s="8" t="str">
        <f>'II.Concepto de gasto'!$B$1</f>
        <v>_06_Hacienda_y_Crédito_Público</v>
      </c>
      <c r="C111" s="9" t="str">
        <f>'II.Concepto de gasto'!$B$2</f>
        <v>Comisión Nacional de Seguros y Fianzas</v>
      </c>
      <c r="D111" s="10" t="str">
        <f>'II.Concepto de gasto'!$C$7</f>
        <v>2019</v>
      </c>
      <c r="E111" s="13" t="str">
        <f>'II.Concepto de gasto'!$A$58</f>
        <v>37304-Pasajes marítimos, lacustres y fluviales para servidores públicos de mando en el desempeño de comisiones y funciones oficiales</v>
      </c>
      <c r="F111" s="11">
        <f>'II.Concepto de gasto'!$C$58</f>
        <v>0</v>
      </c>
      <c r="G111" s="11">
        <f t="shared" si="2"/>
        <v>170932775.10000005</v>
      </c>
      <c r="H111" s="11">
        <f>'II.Concepto de gasto'!$C$8</f>
        <v>170932775.10000005</v>
      </c>
      <c r="I111" s="12" t="b">
        <f>Tabla16[[#This Row],[Validación2]]=Tabla16[[#This Row],[Validación1]]</f>
        <v>1</v>
      </c>
    </row>
    <row r="112" spans="1:9" s="10" customFormat="1" x14ac:dyDescent="0.2">
      <c r="A112" s="7">
        <v>1</v>
      </c>
      <c r="B112" s="8" t="str">
        <f>'II.Concepto de gasto'!$B$1</f>
        <v>_06_Hacienda_y_Crédito_Público</v>
      </c>
      <c r="C112" s="9" t="str">
        <f>'II.Concepto de gasto'!$B$2</f>
        <v>Comisión Nacional de Seguros y Fianzas</v>
      </c>
      <c r="D112" s="10" t="str">
        <f>'II.Concepto de gasto'!$C$7</f>
        <v>2019</v>
      </c>
      <c r="E112" s="13" t="str">
        <f>'II.Concepto de gasto'!$A$59</f>
        <v>37801 - Servicios integrales nacionales para servidores públicos en el desempeño de comisiones y funciones oficiales</v>
      </c>
      <c r="F112" s="11">
        <f>'II.Concepto de gasto'!$C$59</f>
        <v>0</v>
      </c>
      <c r="G112" s="11">
        <f t="shared" si="2"/>
        <v>170932775.10000005</v>
      </c>
      <c r="H112" s="11">
        <f>'II.Concepto de gasto'!$C$8</f>
        <v>170932775.10000005</v>
      </c>
      <c r="I112" s="12" t="b">
        <f>Tabla16[[#This Row],[Validación2]]=Tabla16[[#This Row],[Validación1]]</f>
        <v>1</v>
      </c>
    </row>
    <row r="113" spans="1:9" s="10" customFormat="1" x14ac:dyDescent="0.2">
      <c r="A113" s="7">
        <v>1</v>
      </c>
      <c r="B113" s="8" t="str">
        <f>'II.Concepto de gasto'!$B$1</f>
        <v>_06_Hacienda_y_Crédito_Público</v>
      </c>
      <c r="C113" s="9" t="str">
        <f>'II.Concepto de gasto'!$B$2</f>
        <v>Comisión Nacional de Seguros y Fianzas</v>
      </c>
      <c r="D113" s="10" t="str">
        <f>'II.Concepto de gasto'!$C$7</f>
        <v>2019</v>
      </c>
      <c r="E113" s="13" t="str">
        <f>'II.Concepto de gasto'!$A$60</f>
        <v>37802 - Servicios integrales en el extranjero para servidores públicos en el desempeño de comisiones y funciones oficiales</v>
      </c>
      <c r="F113" s="11">
        <f>'II.Concepto de gasto'!$C$60</f>
        <v>0</v>
      </c>
      <c r="G113" s="11">
        <f t="shared" si="2"/>
        <v>170932775.10000005</v>
      </c>
      <c r="H113" s="11">
        <f>'II.Concepto de gasto'!$C$8</f>
        <v>170932775.10000005</v>
      </c>
      <c r="I113" s="12" t="b">
        <f>Tabla16[[#This Row],[Validación2]]=Tabla16[[#This Row],[Validación1]]</f>
        <v>1</v>
      </c>
    </row>
    <row r="114" spans="1:9" s="10" customFormat="1" x14ac:dyDescent="0.2">
      <c r="A114" s="7">
        <v>1</v>
      </c>
      <c r="B114" s="8" t="str">
        <f>'II.Concepto de gasto'!$B$1</f>
        <v>_06_Hacienda_y_Crédito_Público</v>
      </c>
      <c r="C114" s="9" t="str">
        <f>'II.Concepto de gasto'!$B$2</f>
        <v>Comisión Nacional de Seguros y Fianzas</v>
      </c>
      <c r="D114" s="10" t="str">
        <f>'II.Concepto de gasto'!$C$7</f>
        <v>2019</v>
      </c>
      <c r="E114" s="13" t="str">
        <f>'II.Concepto de gasto'!$A$61</f>
        <v>38301 - Congresos y convenciones</v>
      </c>
      <c r="F114" s="11">
        <f>'II.Concepto de gasto'!$C$61</f>
        <v>0</v>
      </c>
      <c r="G114" s="11">
        <f t="shared" si="2"/>
        <v>170932775.10000005</v>
      </c>
      <c r="H114" s="11">
        <f>'II.Concepto de gasto'!$C$8</f>
        <v>170932775.10000005</v>
      </c>
      <c r="I114" s="12" t="b">
        <f>Tabla16[[#This Row],[Validación2]]=Tabla16[[#This Row],[Validación1]]</f>
        <v>1</v>
      </c>
    </row>
    <row r="115" spans="1:9" s="10" customFormat="1" x14ac:dyDescent="0.2">
      <c r="A115" s="7">
        <v>1</v>
      </c>
      <c r="B115" s="8" t="str">
        <f>'II.Concepto de gasto'!$B$1</f>
        <v>_06_Hacienda_y_Crédito_Público</v>
      </c>
      <c r="C115" s="9" t="str">
        <f>'II.Concepto de gasto'!$B$2</f>
        <v>Comisión Nacional de Seguros y Fianzas</v>
      </c>
      <c r="D115" s="10" t="str">
        <f>'II.Concepto de gasto'!$C$7</f>
        <v>2019</v>
      </c>
      <c r="E115" s="13" t="str">
        <f>'II.Concepto de gasto'!$A$62</f>
        <v>38401 – Exposiciones</v>
      </c>
      <c r="F115" s="11">
        <f>'II.Concepto de gasto'!$C$62</f>
        <v>225161.8</v>
      </c>
      <c r="G115" s="11">
        <f t="shared" si="2"/>
        <v>170932775.10000005</v>
      </c>
      <c r="H115" s="11">
        <f>'II.Concepto de gasto'!$C$8</f>
        <v>170932775.10000005</v>
      </c>
      <c r="I115" s="12" t="b">
        <f>Tabla16[[#This Row],[Validación2]]=Tabla16[[#This Row],[Validación1]]</f>
        <v>1</v>
      </c>
    </row>
    <row r="116" spans="1:9" s="10" customFormat="1" x14ac:dyDescent="0.2">
      <c r="A116" s="7">
        <v>1</v>
      </c>
      <c r="B116" s="8" t="str">
        <f>'II.Concepto de gasto'!$B$1</f>
        <v>_06_Hacienda_y_Crédito_Público</v>
      </c>
      <c r="C116" s="9" t="str">
        <f>'II.Concepto de gasto'!$B$2</f>
        <v>Comisión Nacional de Seguros y Fianzas</v>
      </c>
      <c r="D116" s="10" t="str">
        <f>'II.Concepto de gasto'!$C$7</f>
        <v>2019</v>
      </c>
      <c r="E116" s="13" t="str">
        <f>'II.Concepto de gasto'!$A$63</f>
        <v>38501 - Gastos para alimentación de servidores públicos de mando</v>
      </c>
      <c r="F116" s="11">
        <f>'II.Concepto de gasto'!$C$63</f>
        <v>439381.62</v>
      </c>
      <c r="G116" s="11">
        <f t="shared" si="2"/>
        <v>170932775.10000005</v>
      </c>
      <c r="H116" s="11">
        <f>'II.Concepto de gasto'!$C$8</f>
        <v>170932775.10000005</v>
      </c>
      <c r="I116" s="12" t="b">
        <f>Tabla16[[#This Row],[Validación2]]=Tabla16[[#This Row],[Validación1]]</f>
        <v>1</v>
      </c>
    </row>
    <row r="117" spans="1:9" s="10" customFormat="1" x14ac:dyDescent="0.2">
      <c r="A117" s="7">
        <v>1</v>
      </c>
      <c r="B117" s="8" t="str">
        <f>'II.Concepto de gasto'!$B$1</f>
        <v>_06_Hacienda_y_Crédito_Público</v>
      </c>
      <c r="C117" s="9" t="str">
        <f>'II.Concepto de gasto'!$B$2</f>
        <v>Comisión Nacional de Seguros y Fianzas</v>
      </c>
      <c r="D117" s="10" t="str">
        <f>'II.Concepto de gasto'!$C$7</f>
        <v>2019</v>
      </c>
      <c r="E117" s="13" t="str">
        <f>'II.Concepto de gasto'!$A$64</f>
        <v>51101 – Mobiliario</v>
      </c>
      <c r="F117" s="11">
        <f>'II.Concepto de gasto'!$C$64</f>
        <v>72398.17</v>
      </c>
      <c r="G117" s="11">
        <f t="shared" si="2"/>
        <v>170932775.10000005</v>
      </c>
      <c r="H117" s="11">
        <f>'II.Concepto de gasto'!$C$8</f>
        <v>170932775.10000005</v>
      </c>
      <c r="I117" s="12" t="b">
        <f>Tabla16[[#This Row],[Validación2]]=Tabla16[[#This Row],[Validación1]]</f>
        <v>1</v>
      </c>
    </row>
    <row r="118" spans="1:9" s="10" customFormat="1" x14ac:dyDescent="0.2">
      <c r="A118" s="7">
        <v>1</v>
      </c>
      <c r="B118" s="8" t="str">
        <f>'II.Concepto de gasto'!$B$1</f>
        <v>_06_Hacienda_y_Crédito_Público</v>
      </c>
      <c r="C118" s="9" t="str">
        <f>'II.Concepto de gasto'!$B$2</f>
        <v>Comisión Nacional de Seguros y Fianzas</v>
      </c>
      <c r="D118" s="10" t="str">
        <f>'II.Concepto de gasto'!$C$7</f>
        <v>2019</v>
      </c>
      <c r="E118" s="13" t="str">
        <f>'II.Concepto de gasto'!$A$65</f>
        <v>51201 - Muebles, excepto de oficina y estantería</v>
      </c>
      <c r="F118" s="11">
        <f>'II.Concepto de gasto'!$C$65</f>
        <v>0</v>
      </c>
      <c r="G118" s="11">
        <f t="shared" si="2"/>
        <v>170932775.10000005</v>
      </c>
      <c r="H118" s="11">
        <f>'II.Concepto de gasto'!$C$8</f>
        <v>170932775.10000005</v>
      </c>
      <c r="I118" s="12" t="b">
        <f>Tabla16[[#This Row],[Validación2]]=Tabla16[[#This Row],[Validación1]]</f>
        <v>1</v>
      </c>
    </row>
    <row r="119" spans="1:9" s="10" customFormat="1" x14ac:dyDescent="0.2">
      <c r="A119" s="7">
        <v>1</v>
      </c>
      <c r="B119" s="8" t="str">
        <f>'II.Concepto de gasto'!$B$1</f>
        <v>_06_Hacienda_y_Crédito_Público</v>
      </c>
      <c r="C119" s="9" t="str">
        <f>'II.Concepto de gasto'!$B$2</f>
        <v>Comisión Nacional de Seguros y Fianzas</v>
      </c>
      <c r="D119" s="10" t="str">
        <f>'II.Concepto de gasto'!$C$7</f>
        <v>2019</v>
      </c>
      <c r="E119" s="13" t="str">
        <f>'II.Concepto de gasto'!$A$66</f>
        <v>51501 - Bienes informáticos</v>
      </c>
      <c r="F119" s="11">
        <f>'II.Concepto de gasto'!$C$66</f>
        <v>0</v>
      </c>
      <c r="G119" s="11">
        <f t="shared" si="2"/>
        <v>170932775.10000005</v>
      </c>
      <c r="H119" s="11">
        <f>'II.Concepto de gasto'!$C$8</f>
        <v>170932775.10000005</v>
      </c>
      <c r="I119" s="12" t="b">
        <f>Tabla16[[#This Row],[Validación2]]=Tabla16[[#This Row],[Validación1]]</f>
        <v>1</v>
      </c>
    </row>
    <row r="120" spans="1:9" s="10" customFormat="1" x14ac:dyDescent="0.2">
      <c r="A120" s="7">
        <v>1</v>
      </c>
      <c r="B120" s="8" t="str">
        <f>'II.Concepto de gasto'!$B$1</f>
        <v>_06_Hacienda_y_Crédito_Público</v>
      </c>
      <c r="C120" s="9" t="str">
        <f>'II.Concepto de gasto'!$B$2</f>
        <v>Comisión Nacional de Seguros y Fianzas</v>
      </c>
      <c r="D120" s="10" t="str">
        <f>'II.Concepto de gasto'!$C$7</f>
        <v>2019</v>
      </c>
      <c r="E120" s="13" t="str">
        <f>'II.Concepto de gasto'!$A$67</f>
        <v>51901 - Equipo de administración</v>
      </c>
      <c r="F120" s="11">
        <f>'II.Concepto de gasto'!$C$67</f>
        <v>136462.82999999999</v>
      </c>
      <c r="G120" s="11">
        <f t="shared" si="2"/>
        <v>170932775.10000005</v>
      </c>
      <c r="H120" s="11">
        <f>'II.Concepto de gasto'!$C$8</f>
        <v>170932775.10000005</v>
      </c>
      <c r="I120" s="12" t="b">
        <f>Tabla16[[#This Row],[Validación2]]=Tabla16[[#This Row],[Validación1]]</f>
        <v>1</v>
      </c>
    </row>
    <row r="121" spans="1:9" s="10" customFormat="1" x14ac:dyDescent="0.2">
      <c r="A121" s="7">
        <v>1</v>
      </c>
      <c r="B121" s="8" t="str">
        <f>'II.Concepto de gasto'!$B$1</f>
        <v>_06_Hacienda_y_Crédito_Público</v>
      </c>
      <c r="C121" s="9" t="str">
        <f>'II.Concepto de gasto'!$B$2</f>
        <v>Comisión Nacional de Seguros y Fianzas</v>
      </c>
      <c r="D121" s="10" t="str">
        <f>'II.Concepto de gasto'!$C$7</f>
        <v>2019</v>
      </c>
      <c r="E121" s="13" t="str">
        <f>'II.Concepto de gasto'!$A$68</f>
        <v>56501 - Equipos y aparatos de comunicaciones y telecomunicaciones</v>
      </c>
      <c r="F121" s="11">
        <f>'II.Concepto de gasto'!$C$68</f>
        <v>0</v>
      </c>
      <c r="G121" s="11">
        <f t="shared" si="2"/>
        <v>170932775.10000005</v>
      </c>
      <c r="H121" s="11">
        <f>'II.Concepto de gasto'!$C$8</f>
        <v>170932775.10000005</v>
      </c>
      <c r="I121" s="12" t="b">
        <f>Tabla16[[#This Row],[Validación2]]=Tabla16[[#This Row],[Validación1]]</f>
        <v>1</v>
      </c>
    </row>
    <row r="122" spans="1:9" s="10" customFormat="1" x14ac:dyDescent="0.2">
      <c r="A122" s="7">
        <v>1</v>
      </c>
      <c r="B122" s="8" t="str">
        <f>'II.Concepto de gasto'!$B$1</f>
        <v>_06_Hacienda_y_Crédito_Público</v>
      </c>
      <c r="C122" s="9" t="str">
        <f>'II.Concepto de gasto'!$B$2</f>
        <v>Comisión Nacional de Seguros y Fianzas</v>
      </c>
      <c r="D122" s="10" t="str">
        <f>'II.Concepto de gasto'!$D$7</f>
        <v>2020</v>
      </c>
      <c r="E122" s="13" t="str">
        <f>'II.Concepto de gasto'!$A$9</f>
        <v>14403 - Cuotas para el seguro de gastos médicos del personal civil</v>
      </c>
      <c r="F122" s="11">
        <f>'II.Concepto de gasto'!$D$9</f>
        <v>0</v>
      </c>
      <c r="G122" s="11">
        <f>SUM($F$121:$F$181)</f>
        <v>133904778.33999997</v>
      </c>
      <c r="H122" s="11">
        <f>'II.Concepto de gasto'!$D$8</f>
        <v>133904778.33999997</v>
      </c>
      <c r="I122" s="12" t="b">
        <f>Tabla16[[#This Row],[Validación2]]=Tabla16[[#This Row],[Validación1]]</f>
        <v>1</v>
      </c>
    </row>
    <row r="123" spans="1:9" s="10" customFormat="1" x14ac:dyDescent="0.2">
      <c r="A123" s="7">
        <v>1</v>
      </c>
      <c r="B123" s="8" t="str">
        <f>'II.Concepto de gasto'!$B$1</f>
        <v>_06_Hacienda_y_Crédito_Público</v>
      </c>
      <c r="C123" s="9" t="str">
        <f>'II.Concepto de gasto'!$B$2</f>
        <v>Comisión Nacional de Seguros y Fianzas</v>
      </c>
      <c r="D123" s="10" t="str">
        <f>'II.Concepto de gasto'!$D$7</f>
        <v>2020</v>
      </c>
      <c r="E123" s="13" t="str">
        <f>'II.Concepto de gasto'!$A$10</f>
        <v>14404 - Cuotas para el seguro de separación individualizado</v>
      </c>
      <c r="F123" s="11">
        <f>'II.Concepto de gasto'!$D$10</f>
        <v>0</v>
      </c>
      <c r="G123" s="11">
        <f t="shared" ref="G123:G181" si="3">SUM($F$121:$F$181)</f>
        <v>133904778.33999997</v>
      </c>
      <c r="H123" s="11">
        <f>'II.Concepto de gasto'!$D$8</f>
        <v>133904778.33999997</v>
      </c>
      <c r="I123" s="12" t="b">
        <f>Tabla16[[#This Row],[Validación2]]=Tabla16[[#This Row],[Validación1]]</f>
        <v>1</v>
      </c>
    </row>
    <row r="124" spans="1:9" s="10" customFormat="1" x14ac:dyDescent="0.2">
      <c r="A124" s="7">
        <v>1</v>
      </c>
      <c r="B124" s="8" t="str">
        <f>'II.Concepto de gasto'!$B$1</f>
        <v>_06_Hacienda_y_Crédito_Público</v>
      </c>
      <c r="C124" s="9" t="str">
        <f>'II.Concepto de gasto'!$B$2</f>
        <v>Comisión Nacional de Seguros y Fianzas</v>
      </c>
      <c r="D124" s="10" t="str">
        <f>'II.Concepto de gasto'!$D$7</f>
        <v>2020</v>
      </c>
      <c r="E124" s="13" t="str">
        <f>'II.Concepto de gasto'!$A$11</f>
        <v>21101 - Materiales y útiles de oficina</v>
      </c>
      <c r="F124" s="11">
        <f>'II.Concepto de gasto'!$D$11</f>
        <v>277050.96999999997</v>
      </c>
      <c r="G124" s="11">
        <f t="shared" si="3"/>
        <v>133904778.33999997</v>
      </c>
      <c r="H124" s="11">
        <f>'II.Concepto de gasto'!$D$8</f>
        <v>133904778.33999997</v>
      </c>
      <c r="I124" s="12" t="b">
        <f>Tabla16[[#This Row],[Validación2]]=Tabla16[[#This Row],[Validación1]]</f>
        <v>1</v>
      </c>
    </row>
    <row r="125" spans="1:9" s="10" customFormat="1" x14ac:dyDescent="0.2">
      <c r="A125" s="7">
        <v>1</v>
      </c>
      <c r="B125" s="8" t="str">
        <f>'II.Concepto de gasto'!$B$1</f>
        <v>_06_Hacienda_y_Crédito_Público</v>
      </c>
      <c r="C125" s="9" t="str">
        <f>'II.Concepto de gasto'!$B$2</f>
        <v>Comisión Nacional de Seguros y Fianzas</v>
      </c>
      <c r="D125" s="10" t="str">
        <f>'II.Concepto de gasto'!$D$7</f>
        <v>2020</v>
      </c>
      <c r="E125" s="13" t="str">
        <f>'II.Concepto de gasto'!$A$12</f>
        <v>21201 - Materiales y útiles de impresión y reproducción</v>
      </c>
      <c r="F125" s="11">
        <f>'II.Concepto de gasto'!$D$12</f>
        <v>0</v>
      </c>
      <c r="G125" s="11">
        <f t="shared" si="3"/>
        <v>133904778.33999997</v>
      </c>
      <c r="H125" s="11">
        <f>'II.Concepto de gasto'!$D$8</f>
        <v>133904778.33999997</v>
      </c>
      <c r="I125" s="12" t="b">
        <f>Tabla16[[#This Row],[Validación2]]=Tabla16[[#This Row],[Validación1]]</f>
        <v>1</v>
      </c>
    </row>
    <row r="126" spans="1:9" s="10" customFormat="1" x14ac:dyDescent="0.2">
      <c r="A126" s="7">
        <v>1</v>
      </c>
      <c r="B126" s="8" t="str">
        <f>'II.Concepto de gasto'!$B$1</f>
        <v>_06_Hacienda_y_Crédito_Público</v>
      </c>
      <c r="C126" s="9" t="str">
        <f>'II.Concepto de gasto'!$B$2</f>
        <v>Comisión Nacional de Seguros y Fianzas</v>
      </c>
      <c r="D126" s="10" t="str">
        <f>'II.Concepto de gasto'!$D$7</f>
        <v>2020</v>
      </c>
      <c r="E126" s="13" t="str">
        <f>'II.Concepto de gasto'!$A$13</f>
        <v>21401 - Materiales y útiles consumibles para el procesamiento en equipos y bienes informáticos</v>
      </c>
      <c r="F126" s="11">
        <f>'II.Concepto de gasto'!$D$13</f>
        <v>9402.42</v>
      </c>
      <c r="G126" s="11">
        <f t="shared" si="3"/>
        <v>133904778.33999997</v>
      </c>
      <c r="H126" s="11">
        <f>'II.Concepto de gasto'!$D$8</f>
        <v>133904778.33999997</v>
      </c>
      <c r="I126" s="12" t="b">
        <f>Tabla16[[#This Row],[Validación2]]=Tabla16[[#This Row],[Validación1]]</f>
        <v>1</v>
      </c>
    </row>
    <row r="127" spans="1:9" s="10" customFormat="1" x14ac:dyDescent="0.2">
      <c r="A127" s="7">
        <v>1</v>
      </c>
      <c r="B127" s="8" t="str">
        <f>'II.Concepto de gasto'!$B$1</f>
        <v>_06_Hacienda_y_Crédito_Público</v>
      </c>
      <c r="C127" s="9" t="str">
        <f>'II.Concepto de gasto'!$B$2</f>
        <v>Comisión Nacional de Seguros y Fianzas</v>
      </c>
      <c r="D127" s="10" t="str">
        <f>'II.Concepto de gasto'!$D$7</f>
        <v>2020</v>
      </c>
      <c r="E127" s="13" t="str">
        <f>'II.Concepto de gasto'!$A$14</f>
        <v>21501 - Material de apoyo informativo</v>
      </c>
      <c r="F127" s="11">
        <f>'II.Concepto de gasto'!$D$14</f>
        <v>68690.34</v>
      </c>
      <c r="G127" s="11">
        <f t="shared" si="3"/>
        <v>133904778.33999997</v>
      </c>
      <c r="H127" s="11">
        <f>'II.Concepto de gasto'!$D$8</f>
        <v>133904778.33999997</v>
      </c>
      <c r="I127" s="12" t="b">
        <f>Tabla16[[#This Row],[Validación2]]=Tabla16[[#This Row],[Validación1]]</f>
        <v>1</v>
      </c>
    </row>
    <row r="128" spans="1:9" s="10" customFormat="1" x14ac:dyDescent="0.2">
      <c r="A128" s="7">
        <v>1</v>
      </c>
      <c r="B128" s="8" t="str">
        <f>'II.Concepto de gasto'!$B$1</f>
        <v>_06_Hacienda_y_Crédito_Público</v>
      </c>
      <c r="C128" s="9" t="str">
        <f>'II.Concepto de gasto'!$B$2</f>
        <v>Comisión Nacional de Seguros y Fianzas</v>
      </c>
      <c r="D128" s="10" t="str">
        <f>'II.Concepto de gasto'!$D$7</f>
        <v>2020</v>
      </c>
      <c r="E128" s="13" t="str">
        <f>'II.Concepto de gasto'!$A$15</f>
        <v>22102 - Productos alimenticios para personas derivado de la prestación de servicios públicos en unidades de salud, educativas, de readaptación social y otras</v>
      </c>
      <c r="F128" s="11">
        <f>'II.Concepto de gasto'!$D$15</f>
        <v>0</v>
      </c>
      <c r="G128" s="11">
        <f t="shared" si="3"/>
        <v>133904778.33999997</v>
      </c>
      <c r="H128" s="11">
        <f>'II.Concepto de gasto'!$D$8</f>
        <v>133904778.33999997</v>
      </c>
      <c r="I128" s="12" t="b">
        <f>Tabla16[[#This Row],[Validación2]]=Tabla16[[#This Row],[Validación1]]</f>
        <v>1</v>
      </c>
    </row>
    <row r="129" spans="1:9" s="10" customFormat="1" x14ac:dyDescent="0.2">
      <c r="A129" s="7">
        <v>1</v>
      </c>
      <c r="B129" s="8" t="str">
        <f>'II.Concepto de gasto'!$B$1</f>
        <v>_06_Hacienda_y_Crédito_Público</v>
      </c>
      <c r="C129" s="9" t="str">
        <f>'II.Concepto de gasto'!$B$2</f>
        <v>Comisión Nacional de Seguros y Fianzas</v>
      </c>
      <c r="D129" s="10" t="str">
        <f>'II.Concepto de gasto'!$D$7</f>
        <v>2020</v>
      </c>
      <c r="E129" s="13" t="str">
        <f>'II.Concepto de gasto'!$A$16</f>
        <v>22103 - Productos alimenticios para el personal que realiza labores en campo o de supervisión</v>
      </c>
      <c r="F129" s="11">
        <f>'II.Concepto de gasto'!$D$16</f>
        <v>0</v>
      </c>
      <c r="G129" s="11">
        <f t="shared" si="3"/>
        <v>133904778.33999997</v>
      </c>
      <c r="H129" s="11">
        <f>'II.Concepto de gasto'!$D$8</f>
        <v>133904778.33999997</v>
      </c>
      <c r="I129" s="12" t="b">
        <f>Tabla16[[#This Row],[Validación2]]=Tabla16[[#This Row],[Validación1]]</f>
        <v>1</v>
      </c>
    </row>
    <row r="130" spans="1:9" s="10" customFormat="1" x14ac:dyDescent="0.2">
      <c r="A130" s="7">
        <v>1</v>
      </c>
      <c r="B130" s="8" t="str">
        <f>'II.Concepto de gasto'!$B$1</f>
        <v>_06_Hacienda_y_Crédito_Público</v>
      </c>
      <c r="C130" s="9" t="str">
        <f>'II.Concepto de gasto'!$B$2</f>
        <v>Comisión Nacional de Seguros y Fianzas</v>
      </c>
      <c r="D130" s="10" t="str">
        <f>'II.Concepto de gasto'!$D$7</f>
        <v>2020</v>
      </c>
      <c r="E130" s="13" t="str">
        <f>'II.Concepto de gasto'!$A$17</f>
        <v>22104 - Productos alimenticios para el personal en las instalaciones de las dependencias y entidades</v>
      </c>
      <c r="F130" s="11">
        <f>'II.Concepto de gasto'!$D$17</f>
        <v>194426.01</v>
      </c>
      <c r="G130" s="11">
        <f t="shared" si="3"/>
        <v>133904778.33999997</v>
      </c>
      <c r="H130" s="11">
        <f>'II.Concepto de gasto'!$D$8</f>
        <v>133904778.33999997</v>
      </c>
      <c r="I130" s="12" t="b">
        <f>Tabla16[[#This Row],[Validación2]]=Tabla16[[#This Row],[Validación1]]</f>
        <v>1</v>
      </c>
    </row>
    <row r="131" spans="1:9" s="10" customFormat="1" x14ac:dyDescent="0.2">
      <c r="A131" s="7">
        <v>1</v>
      </c>
      <c r="B131" s="8" t="str">
        <f>'II.Concepto de gasto'!$B$1</f>
        <v>_06_Hacienda_y_Crédito_Público</v>
      </c>
      <c r="C131" s="9" t="str">
        <f>'II.Concepto de gasto'!$B$2</f>
        <v>Comisión Nacional de Seguros y Fianzas</v>
      </c>
      <c r="D131" s="10" t="str">
        <f>'II.Concepto de gasto'!$D$7</f>
        <v>2020</v>
      </c>
      <c r="E131" s="13" t="str">
        <f>'II.Concepto de gasto'!$A$18</f>
        <v>22106 - Productos alimenticios para el personal derivado de actividades extraordinarias</v>
      </c>
      <c r="F131" s="11">
        <f>'II.Concepto de gasto'!$D$18</f>
        <v>0</v>
      </c>
      <c r="G131" s="11">
        <f t="shared" si="3"/>
        <v>133904778.33999997</v>
      </c>
      <c r="H131" s="11">
        <f>'II.Concepto de gasto'!$D$8</f>
        <v>133904778.33999997</v>
      </c>
      <c r="I131" s="12" t="b">
        <f>Tabla16[[#This Row],[Validación2]]=Tabla16[[#This Row],[Validación1]]</f>
        <v>1</v>
      </c>
    </row>
    <row r="132" spans="1:9" s="10" customFormat="1" x14ac:dyDescent="0.2">
      <c r="A132" s="7">
        <v>1</v>
      </c>
      <c r="B132" s="8" t="str">
        <f>'II.Concepto de gasto'!$B$1</f>
        <v>_06_Hacienda_y_Crédito_Público</v>
      </c>
      <c r="C132" s="9" t="str">
        <f>'II.Concepto de gasto'!$B$2</f>
        <v>Comisión Nacional de Seguros y Fianzas</v>
      </c>
      <c r="D132" s="10" t="str">
        <f>'II.Concepto de gasto'!$D$7</f>
        <v>2020</v>
      </c>
      <c r="E132" s="13" t="str">
        <f>'II.Concepto de gasto'!$A$19</f>
        <v>26102 - Combustibles, lubricantes y aditivos para vehículos terrestres, aéreos, marítimos, lacustres y fluviales destinados a servicios públicos y la operación de programas públicos</v>
      </c>
      <c r="F132" s="11">
        <f>'II.Concepto de gasto'!$D$19</f>
        <v>0</v>
      </c>
      <c r="G132" s="11">
        <f t="shared" si="3"/>
        <v>133904778.33999997</v>
      </c>
      <c r="H132" s="11">
        <f>'II.Concepto de gasto'!$D$8</f>
        <v>133904778.33999997</v>
      </c>
      <c r="I132" s="12" t="b">
        <f>Tabla16[[#This Row],[Validación2]]=Tabla16[[#This Row],[Validación1]]</f>
        <v>1</v>
      </c>
    </row>
    <row r="133" spans="1:9" s="10" customFormat="1" x14ac:dyDescent="0.2">
      <c r="A133" s="7">
        <v>1</v>
      </c>
      <c r="B133" s="8" t="str">
        <f>'II.Concepto de gasto'!$B$1</f>
        <v>_06_Hacienda_y_Crédito_Público</v>
      </c>
      <c r="C133" s="9" t="str">
        <f>'II.Concepto de gasto'!$B$2</f>
        <v>Comisión Nacional de Seguros y Fianzas</v>
      </c>
      <c r="D133" s="10" t="str">
        <f>'II.Concepto de gasto'!$D$7</f>
        <v>2020</v>
      </c>
      <c r="E133" s="13" t="str">
        <f>'II.Concepto de gasto'!$A$20</f>
        <v>26103 - Combustibles, lubricantes y aditivos para vehículos terrestres, aéreos, marítimos, lacustres y fluviales destinados a servicios administrativos</v>
      </c>
      <c r="F133" s="11">
        <f>'II.Concepto de gasto'!$D$20</f>
        <v>0</v>
      </c>
      <c r="G133" s="11">
        <f t="shared" si="3"/>
        <v>133904778.33999997</v>
      </c>
      <c r="H133" s="11">
        <f>'II.Concepto de gasto'!$D$8</f>
        <v>133904778.33999997</v>
      </c>
      <c r="I133" s="12" t="b">
        <f>Tabla16[[#This Row],[Validación2]]=Tabla16[[#This Row],[Validación1]]</f>
        <v>1</v>
      </c>
    </row>
    <row r="134" spans="1:9" s="10" customFormat="1" x14ac:dyDescent="0.2">
      <c r="A134" s="7">
        <v>1</v>
      </c>
      <c r="B134" s="8" t="str">
        <f>'II.Concepto de gasto'!$B$1</f>
        <v>_06_Hacienda_y_Crédito_Público</v>
      </c>
      <c r="C134" s="9" t="str">
        <f>'II.Concepto de gasto'!$B$2</f>
        <v>Comisión Nacional de Seguros y Fianzas</v>
      </c>
      <c r="D134" s="10" t="str">
        <f>'II.Concepto de gasto'!$D$7</f>
        <v>2020</v>
      </c>
      <c r="E134" s="13" t="str">
        <f>'II.Concepto de gasto'!$A$21</f>
        <v>26104 - Combustibles, lubricantes y aditivos para vehículos terrestres, aéreos, marítimos, lacustres y fluviales asignados a servidores públicos</v>
      </c>
      <c r="F134" s="11">
        <f>'II.Concepto de gasto'!$D$21</f>
        <v>49101.18</v>
      </c>
      <c r="G134" s="11">
        <f t="shared" si="3"/>
        <v>133904778.33999997</v>
      </c>
      <c r="H134" s="11">
        <f>'II.Concepto de gasto'!$D$8</f>
        <v>133904778.33999997</v>
      </c>
      <c r="I134" s="12" t="b">
        <f>Tabla16[[#This Row],[Validación2]]=Tabla16[[#This Row],[Validación1]]</f>
        <v>1</v>
      </c>
    </row>
    <row r="135" spans="1:9" s="10" customFormat="1" x14ac:dyDescent="0.2">
      <c r="A135" s="7">
        <v>1</v>
      </c>
      <c r="B135" s="8" t="str">
        <f>'II.Concepto de gasto'!$B$1</f>
        <v>_06_Hacienda_y_Crédito_Público</v>
      </c>
      <c r="C135" s="9" t="str">
        <f>'II.Concepto de gasto'!$B$2</f>
        <v>Comisión Nacional de Seguros y Fianzas</v>
      </c>
      <c r="D135" s="10" t="str">
        <f>'II.Concepto de gasto'!$D$7</f>
        <v>2020</v>
      </c>
      <c r="E135" s="13" t="str">
        <f>'II.Concepto de gasto'!$A$22</f>
        <v>26105 - Combustibles, lubricantes y aditivos para maquinaria, equipo de producción y servicios administrativos</v>
      </c>
      <c r="F135" s="11">
        <f>'II.Concepto de gasto'!$D$22</f>
        <v>0</v>
      </c>
      <c r="G135" s="11">
        <f t="shared" si="3"/>
        <v>133904778.33999997</v>
      </c>
      <c r="H135" s="11">
        <f>'II.Concepto de gasto'!$D$8</f>
        <v>133904778.33999997</v>
      </c>
      <c r="I135" s="12" t="b">
        <f>Tabla16[[#This Row],[Validación2]]=Tabla16[[#This Row],[Validación1]]</f>
        <v>1</v>
      </c>
    </row>
    <row r="136" spans="1:9" s="10" customFormat="1" x14ac:dyDescent="0.2">
      <c r="A136" s="7">
        <v>1</v>
      </c>
      <c r="B136" s="8" t="str">
        <f>'II.Concepto de gasto'!$B$1</f>
        <v>_06_Hacienda_y_Crédito_Público</v>
      </c>
      <c r="C136" s="9" t="str">
        <f>'II.Concepto de gasto'!$B$2</f>
        <v>Comisión Nacional de Seguros y Fianzas</v>
      </c>
      <c r="D136" s="10" t="str">
        <f>'II.Concepto de gasto'!$D$7</f>
        <v>2020</v>
      </c>
      <c r="E136" s="13" t="str">
        <f>'II.Concepto de gasto'!$A$23</f>
        <v>31201 Servicios de gas</v>
      </c>
      <c r="F136" s="11">
        <f>'II.Concepto de gasto'!$D$23</f>
        <v>0</v>
      </c>
      <c r="G136" s="11">
        <f t="shared" si="3"/>
        <v>133904778.33999997</v>
      </c>
      <c r="H136" s="11">
        <f>'II.Concepto de gasto'!$D$8</f>
        <v>133904778.33999997</v>
      </c>
      <c r="I136" s="12" t="b">
        <f>Tabla16[[#This Row],[Validación2]]=Tabla16[[#This Row],[Validación1]]</f>
        <v>1</v>
      </c>
    </row>
    <row r="137" spans="1:9" s="10" customFormat="1" x14ac:dyDescent="0.2">
      <c r="A137" s="7">
        <v>1</v>
      </c>
      <c r="B137" s="8" t="str">
        <f>'II.Concepto de gasto'!$B$1</f>
        <v>_06_Hacienda_y_Crédito_Público</v>
      </c>
      <c r="C137" s="9" t="str">
        <f>'II.Concepto de gasto'!$B$2</f>
        <v>Comisión Nacional de Seguros y Fianzas</v>
      </c>
      <c r="D137" s="10" t="str">
        <f>'II.Concepto de gasto'!$D$7</f>
        <v>2020</v>
      </c>
      <c r="E137" s="13" t="str">
        <f>'II.Concepto de gasto'!$A$24</f>
        <v>31301 Servicios de agua</v>
      </c>
      <c r="F137" s="11">
        <f>'II.Concepto de gasto'!$D$24</f>
        <v>282489</v>
      </c>
      <c r="G137" s="11">
        <f t="shared" si="3"/>
        <v>133904778.33999997</v>
      </c>
      <c r="H137" s="11">
        <f>'II.Concepto de gasto'!$D$8</f>
        <v>133904778.33999997</v>
      </c>
      <c r="I137" s="12" t="b">
        <f>Tabla16[[#This Row],[Validación2]]=Tabla16[[#This Row],[Validación1]]</f>
        <v>1</v>
      </c>
    </row>
    <row r="138" spans="1:9" s="10" customFormat="1" x14ac:dyDescent="0.2">
      <c r="A138" s="7">
        <v>1</v>
      </c>
      <c r="B138" s="8" t="str">
        <f>'II.Concepto de gasto'!$B$1</f>
        <v>_06_Hacienda_y_Crédito_Público</v>
      </c>
      <c r="C138" s="9" t="str">
        <f>'II.Concepto de gasto'!$B$2</f>
        <v>Comisión Nacional de Seguros y Fianzas</v>
      </c>
      <c r="D138" s="10" t="str">
        <f>'II.Concepto de gasto'!$D$7</f>
        <v>2020</v>
      </c>
      <c r="E138" s="13" t="str">
        <f>'II.Concepto de gasto'!$A$25</f>
        <v>31401 - Servicio telefónico convencional</v>
      </c>
      <c r="F138" s="11">
        <f>'II.Concepto de gasto'!$D$25</f>
        <v>630727.13</v>
      </c>
      <c r="G138" s="11">
        <f t="shared" si="3"/>
        <v>133904778.33999997</v>
      </c>
      <c r="H138" s="11">
        <f>'II.Concepto de gasto'!$D$8</f>
        <v>133904778.33999997</v>
      </c>
      <c r="I138" s="12" t="b">
        <f>Tabla16[[#This Row],[Validación2]]=Tabla16[[#This Row],[Validación1]]</f>
        <v>1</v>
      </c>
    </row>
    <row r="139" spans="1:9" s="10" customFormat="1" x14ac:dyDescent="0.2">
      <c r="A139" s="7">
        <v>1</v>
      </c>
      <c r="B139" s="8" t="str">
        <f>'II.Concepto de gasto'!$B$1</f>
        <v>_06_Hacienda_y_Crédito_Público</v>
      </c>
      <c r="C139" s="9" t="str">
        <f>'II.Concepto de gasto'!$B$2</f>
        <v>Comisión Nacional de Seguros y Fianzas</v>
      </c>
      <c r="D139" s="10" t="str">
        <f>'II.Concepto de gasto'!$D$7</f>
        <v>2020</v>
      </c>
      <c r="E139" s="13" t="str">
        <f>'II.Concepto de gasto'!$A$26</f>
        <v>31501 - Servicio de telefonía celular</v>
      </c>
      <c r="F139" s="11">
        <f>'II.Concepto de gasto'!$D$26</f>
        <v>99611.66</v>
      </c>
      <c r="G139" s="11">
        <f t="shared" si="3"/>
        <v>133904778.33999997</v>
      </c>
      <c r="H139" s="11">
        <f>'II.Concepto de gasto'!$D$8</f>
        <v>133904778.33999997</v>
      </c>
      <c r="I139" s="12" t="b">
        <f>Tabla16[[#This Row],[Validación2]]=Tabla16[[#This Row],[Validación1]]</f>
        <v>1</v>
      </c>
    </row>
    <row r="140" spans="1:9" s="10" customFormat="1" x14ac:dyDescent="0.2">
      <c r="A140" s="7">
        <v>1</v>
      </c>
      <c r="B140" s="8" t="str">
        <f>'II.Concepto de gasto'!$B$1</f>
        <v>_06_Hacienda_y_Crédito_Público</v>
      </c>
      <c r="C140" s="9" t="str">
        <f>'II.Concepto de gasto'!$B$2</f>
        <v>Comisión Nacional de Seguros y Fianzas</v>
      </c>
      <c r="D140" s="10" t="str">
        <f>'II.Concepto de gasto'!$D$7</f>
        <v>2020</v>
      </c>
      <c r="E140" s="13" t="str">
        <f>'II.Concepto de gasto'!$A$27</f>
        <v>31601 Servicio de radiolocalización</v>
      </c>
      <c r="F140" s="11">
        <f>'II.Concepto de gasto'!$D$27</f>
        <v>0</v>
      </c>
      <c r="G140" s="11">
        <f t="shared" si="3"/>
        <v>133904778.33999997</v>
      </c>
      <c r="H140" s="11">
        <f>'II.Concepto de gasto'!$D$8</f>
        <v>133904778.33999997</v>
      </c>
      <c r="I140" s="12" t="b">
        <f>Tabla16[[#This Row],[Validación2]]=Tabla16[[#This Row],[Validación1]]</f>
        <v>1</v>
      </c>
    </row>
    <row r="141" spans="1:9" s="10" customFormat="1" x14ac:dyDescent="0.2">
      <c r="A141" s="7">
        <v>1</v>
      </c>
      <c r="B141" s="8" t="str">
        <f>'II.Concepto de gasto'!$B$1</f>
        <v>_06_Hacienda_y_Crédito_Público</v>
      </c>
      <c r="C141" s="9" t="str">
        <f>'II.Concepto de gasto'!$B$2</f>
        <v>Comisión Nacional de Seguros y Fianzas</v>
      </c>
      <c r="D141" s="10" t="str">
        <f>'II.Concepto de gasto'!$D$7</f>
        <v>2020</v>
      </c>
      <c r="E141" s="13" t="str">
        <f>'II.Concepto de gasto'!$A$28</f>
        <v>31602 Servicios de telecomunicaciones</v>
      </c>
      <c r="F141" s="11">
        <f>'II.Concepto de gasto'!$D$28</f>
        <v>0</v>
      </c>
      <c r="G141" s="11">
        <f t="shared" si="3"/>
        <v>133904778.33999997</v>
      </c>
      <c r="H141" s="11">
        <f>'II.Concepto de gasto'!$D$8</f>
        <v>133904778.33999997</v>
      </c>
      <c r="I141" s="12" t="b">
        <f>Tabla16[[#This Row],[Validación2]]=Tabla16[[#This Row],[Validación1]]</f>
        <v>1</v>
      </c>
    </row>
    <row r="142" spans="1:9" s="10" customFormat="1" x14ac:dyDescent="0.2">
      <c r="A142" s="7">
        <v>1</v>
      </c>
      <c r="B142" s="8" t="str">
        <f>'II.Concepto de gasto'!$B$1</f>
        <v>_06_Hacienda_y_Crédito_Público</v>
      </c>
      <c r="C142" s="9" t="str">
        <f>'II.Concepto de gasto'!$B$2</f>
        <v>Comisión Nacional de Seguros y Fianzas</v>
      </c>
      <c r="D142" s="10" t="str">
        <f>'II.Concepto de gasto'!$D$7</f>
        <v>2020</v>
      </c>
      <c r="E142" s="13" t="str">
        <f>'II.Concepto de gasto'!$A$29</f>
        <v>31603 Servicios de internet</v>
      </c>
      <c r="F142" s="11">
        <f>'II.Concepto de gasto'!$D$29</f>
        <v>0</v>
      </c>
      <c r="G142" s="11">
        <f t="shared" si="3"/>
        <v>133904778.33999997</v>
      </c>
      <c r="H142" s="11">
        <f>'II.Concepto de gasto'!$D$8</f>
        <v>133904778.33999997</v>
      </c>
      <c r="I142" s="12" t="b">
        <f>Tabla16[[#This Row],[Validación2]]=Tabla16[[#This Row],[Validación1]]</f>
        <v>1</v>
      </c>
    </row>
    <row r="143" spans="1:9" s="10" customFormat="1" x14ac:dyDescent="0.2">
      <c r="A143" s="7">
        <v>1</v>
      </c>
      <c r="B143" s="8" t="str">
        <f>'II.Concepto de gasto'!$B$1</f>
        <v>_06_Hacienda_y_Crédito_Público</v>
      </c>
      <c r="C143" s="9" t="str">
        <f>'II.Concepto de gasto'!$B$2</f>
        <v>Comisión Nacional de Seguros y Fianzas</v>
      </c>
      <c r="D143" s="10" t="str">
        <f>'II.Concepto de gasto'!$D$7</f>
        <v>2020</v>
      </c>
      <c r="E143" s="13" t="str">
        <f>'II.Concepto de gasto'!$A$30</f>
        <v>31701 Servicio de conducción de señales analógicas y digitales</v>
      </c>
      <c r="F143" s="11">
        <f>'II.Concepto de gasto'!$D$30</f>
        <v>30724194.27</v>
      </c>
      <c r="G143" s="11">
        <f t="shared" si="3"/>
        <v>133904778.33999997</v>
      </c>
      <c r="H143" s="11">
        <f>'II.Concepto de gasto'!$D$8</f>
        <v>133904778.33999997</v>
      </c>
      <c r="I143" s="12" t="b">
        <f>Tabla16[[#This Row],[Validación2]]=Tabla16[[#This Row],[Validación1]]</f>
        <v>1</v>
      </c>
    </row>
    <row r="144" spans="1:9" s="10" customFormat="1" x14ac:dyDescent="0.2">
      <c r="A144" s="7">
        <v>1</v>
      </c>
      <c r="B144" s="8" t="str">
        <f>'II.Concepto de gasto'!$B$1</f>
        <v>_06_Hacienda_y_Crédito_Público</v>
      </c>
      <c r="C144" s="9" t="str">
        <f>'II.Concepto de gasto'!$B$2</f>
        <v>Comisión Nacional de Seguros y Fianzas</v>
      </c>
      <c r="D144" s="10" t="str">
        <f>'II.Concepto de gasto'!$D$7</f>
        <v>2020</v>
      </c>
      <c r="E144" s="13" t="str">
        <f>'II.Concepto de gasto'!$A$31</f>
        <v>31801 Servicio postal</v>
      </c>
      <c r="F144" s="11">
        <f>'II.Concepto de gasto'!$D$31</f>
        <v>1837901.6199999999</v>
      </c>
      <c r="G144" s="11">
        <f t="shared" si="3"/>
        <v>133904778.33999997</v>
      </c>
      <c r="H144" s="11">
        <f>'II.Concepto de gasto'!$D$8</f>
        <v>133904778.33999997</v>
      </c>
      <c r="I144" s="12" t="b">
        <f>Tabla16[[#This Row],[Validación2]]=Tabla16[[#This Row],[Validación1]]</f>
        <v>1</v>
      </c>
    </row>
    <row r="145" spans="1:9" s="10" customFormat="1" x14ac:dyDescent="0.2">
      <c r="A145" s="7">
        <v>1</v>
      </c>
      <c r="B145" s="8" t="str">
        <f>'II.Concepto de gasto'!$B$1</f>
        <v>_06_Hacienda_y_Crédito_Público</v>
      </c>
      <c r="C145" s="9" t="str">
        <f>'II.Concepto de gasto'!$B$2</f>
        <v>Comisión Nacional de Seguros y Fianzas</v>
      </c>
      <c r="D145" s="10" t="str">
        <f>'II.Concepto de gasto'!$D$7</f>
        <v>2020</v>
      </c>
      <c r="E145" s="13" t="str">
        <f>'II.Concepto de gasto'!$A$32</f>
        <v>31802 Servicio telegráfico</v>
      </c>
      <c r="F145" s="11">
        <f>'II.Concepto de gasto'!$D$32</f>
        <v>0</v>
      </c>
      <c r="G145" s="11">
        <f t="shared" si="3"/>
        <v>133904778.33999997</v>
      </c>
      <c r="H145" s="11">
        <f>'II.Concepto de gasto'!$D$8</f>
        <v>133904778.33999997</v>
      </c>
      <c r="I145" s="12" t="b">
        <f>Tabla16[[#This Row],[Validación2]]=Tabla16[[#This Row],[Validación1]]</f>
        <v>1</v>
      </c>
    </row>
    <row r="146" spans="1:9" s="10" customFormat="1" x14ac:dyDescent="0.2">
      <c r="A146" s="7">
        <v>1</v>
      </c>
      <c r="B146" s="8" t="str">
        <f>'II.Concepto de gasto'!$B$1</f>
        <v>_06_Hacienda_y_Crédito_Público</v>
      </c>
      <c r="C146" s="9" t="str">
        <f>'II.Concepto de gasto'!$B$2</f>
        <v>Comisión Nacional de Seguros y Fianzas</v>
      </c>
      <c r="D146" s="10" t="str">
        <f>'II.Concepto de gasto'!$D$7</f>
        <v>2020</v>
      </c>
      <c r="E146" s="13" t="str">
        <f>'II.Concepto de gasto'!$A$33</f>
        <v>31901 Servicios integrales de telecomunicación</v>
      </c>
      <c r="F146" s="11">
        <f>'II.Concepto de gasto'!$D$33</f>
        <v>0</v>
      </c>
      <c r="G146" s="11">
        <f t="shared" si="3"/>
        <v>133904778.33999997</v>
      </c>
      <c r="H146" s="11">
        <f>'II.Concepto de gasto'!$D$8</f>
        <v>133904778.33999997</v>
      </c>
      <c r="I146" s="12" t="b">
        <f>Tabla16[[#This Row],[Validación2]]=Tabla16[[#This Row],[Validación1]]</f>
        <v>1</v>
      </c>
    </row>
    <row r="147" spans="1:9" s="10" customFormat="1" x14ac:dyDescent="0.2">
      <c r="A147" s="7">
        <v>1</v>
      </c>
      <c r="B147" s="8" t="str">
        <f>'II.Concepto de gasto'!$B$1</f>
        <v>_06_Hacienda_y_Crédito_Público</v>
      </c>
      <c r="C147" s="9" t="str">
        <f>'II.Concepto de gasto'!$B$2</f>
        <v>Comisión Nacional de Seguros y Fianzas</v>
      </c>
      <c r="D147" s="10" t="str">
        <f>'II.Concepto de gasto'!$D$7</f>
        <v>2020</v>
      </c>
      <c r="E147" s="13" t="str">
        <f>'II.Concepto de gasto'!$A$34</f>
        <v>31902 Contratación de otros servicios</v>
      </c>
      <c r="F147" s="11">
        <f>'II.Concepto de gasto'!$D$34</f>
        <v>0</v>
      </c>
      <c r="G147" s="11">
        <f t="shared" si="3"/>
        <v>133904778.33999997</v>
      </c>
      <c r="H147" s="11">
        <f>'II.Concepto de gasto'!$D$8</f>
        <v>133904778.33999997</v>
      </c>
      <c r="I147" s="12" t="b">
        <f>Tabla16[[#This Row],[Validación2]]=Tabla16[[#This Row],[Validación1]]</f>
        <v>1</v>
      </c>
    </row>
    <row r="148" spans="1:9" s="10" customFormat="1" x14ac:dyDescent="0.2">
      <c r="A148" s="7">
        <v>1</v>
      </c>
      <c r="B148" s="8" t="str">
        <f>'II.Concepto de gasto'!$B$1</f>
        <v>_06_Hacienda_y_Crédito_Público</v>
      </c>
      <c r="C148" s="9" t="str">
        <f>'II.Concepto de gasto'!$B$2</f>
        <v>Comisión Nacional de Seguros y Fianzas</v>
      </c>
      <c r="D148" s="10" t="str">
        <f>'II.Concepto de gasto'!$D$7</f>
        <v>2020</v>
      </c>
      <c r="E148" s="13" t="str">
        <f>'II.Concepto de gasto'!$A$35</f>
        <v>31904 Servicios integrales de infraestructura de cómputo</v>
      </c>
      <c r="F148" s="11">
        <f>'II.Concepto de gasto'!$D$35</f>
        <v>86509972.349999994</v>
      </c>
      <c r="G148" s="11">
        <f t="shared" si="3"/>
        <v>133904778.33999997</v>
      </c>
      <c r="H148" s="11">
        <f>'II.Concepto de gasto'!$D$8</f>
        <v>133904778.33999997</v>
      </c>
      <c r="I148" s="12" t="b">
        <f>Tabla16[[#This Row],[Validación2]]=Tabla16[[#This Row],[Validación1]]</f>
        <v>1</v>
      </c>
    </row>
    <row r="149" spans="1:9" s="10" customFormat="1" x14ac:dyDescent="0.2">
      <c r="A149" s="7">
        <v>1</v>
      </c>
      <c r="B149" s="8" t="str">
        <f>'II.Concepto de gasto'!$B$1</f>
        <v>_06_Hacienda_y_Crédito_Público</v>
      </c>
      <c r="C149" s="9" t="str">
        <f>'II.Concepto de gasto'!$B$2</f>
        <v>Comisión Nacional de Seguros y Fianzas</v>
      </c>
      <c r="D149" s="10" t="str">
        <f>'II.Concepto de gasto'!$D$7</f>
        <v>2020</v>
      </c>
      <c r="E149" s="13" t="str">
        <f>'II.Concepto de gasto'!$A$36</f>
        <v>32101 - Arrendamiento de terrenos</v>
      </c>
      <c r="F149" s="11">
        <f>'II.Concepto de gasto'!$D$36</f>
        <v>0</v>
      </c>
      <c r="G149" s="11">
        <f t="shared" si="3"/>
        <v>133904778.33999997</v>
      </c>
      <c r="H149" s="11">
        <f>'II.Concepto de gasto'!$D$8</f>
        <v>133904778.33999997</v>
      </c>
      <c r="I149" s="12" t="b">
        <f>Tabla16[[#This Row],[Validación2]]=Tabla16[[#This Row],[Validación1]]</f>
        <v>1</v>
      </c>
    </row>
    <row r="150" spans="1:9" s="10" customFormat="1" x14ac:dyDescent="0.2">
      <c r="A150" s="7">
        <v>1</v>
      </c>
      <c r="B150" s="8" t="str">
        <f>'II.Concepto de gasto'!$B$1</f>
        <v>_06_Hacienda_y_Crédito_Público</v>
      </c>
      <c r="C150" s="9" t="str">
        <f>'II.Concepto de gasto'!$B$2</f>
        <v>Comisión Nacional de Seguros y Fianzas</v>
      </c>
      <c r="D150" s="10" t="str">
        <f>'II.Concepto de gasto'!$D$7</f>
        <v>2020</v>
      </c>
      <c r="E150" s="13" t="str">
        <f>'II.Concepto de gasto'!$A$37</f>
        <v>32201 - Arrendamiento de edificios y locales</v>
      </c>
      <c r="F150" s="11">
        <f>'II.Concepto de gasto'!$D$37</f>
        <v>5301226.4700000007</v>
      </c>
      <c r="G150" s="11">
        <f t="shared" si="3"/>
        <v>133904778.33999997</v>
      </c>
      <c r="H150" s="11">
        <f>'II.Concepto de gasto'!$D$8</f>
        <v>133904778.33999997</v>
      </c>
      <c r="I150" s="12" t="b">
        <f>Tabla16[[#This Row],[Validación2]]=Tabla16[[#This Row],[Validación1]]</f>
        <v>1</v>
      </c>
    </row>
    <row r="151" spans="1:9" s="10" customFormat="1" x14ac:dyDescent="0.2">
      <c r="A151" s="7">
        <v>1</v>
      </c>
      <c r="B151" s="8" t="str">
        <f>'II.Concepto de gasto'!$B$1</f>
        <v>_06_Hacienda_y_Crédito_Público</v>
      </c>
      <c r="C151" s="9" t="str">
        <f>'II.Concepto de gasto'!$B$2</f>
        <v>Comisión Nacional de Seguros y Fianzas</v>
      </c>
      <c r="D151" s="10" t="str">
        <f>'II.Concepto de gasto'!$D$7</f>
        <v>2020</v>
      </c>
      <c r="E151" s="13" t="str">
        <f>'II.Concepto de gasto'!$A$38</f>
        <v>32301 - Arrendamiento de equipo y bienes informáticos</v>
      </c>
      <c r="F151" s="11">
        <f>'II.Concepto de gasto'!$D$38</f>
        <v>96465.01999999999</v>
      </c>
      <c r="G151" s="11">
        <f t="shared" si="3"/>
        <v>133904778.33999997</v>
      </c>
      <c r="H151" s="11">
        <f>'II.Concepto de gasto'!$D$8</f>
        <v>133904778.33999997</v>
      </c>
      <c r="I151" s="12" t="b">
        <f>Tabla16[[#This Row],[Validación2]]=Tabla16[[#This Row],[Validación1]]</f>
        <v>1</v>
      </c>
    </row>
    <row r="152" spans="1:9" s="10" customFormat="1" x14ac:dyDescent="0.2">
      <c r="A152" s="7">
        <v>1</v>
      </c>
      <c r="B152" s="8" t="str">
        <f>'II.Concepto de gasto'!$B$1</f>
        <v>_06_Hacienda_y_Crédito_Público</v>
      </c>
      <c r="C152" s="9" t="str">
        <f>'II.Concepto de gasto'!$B$2</f>
        <v>Comisión Nacional de Seguros y Fianzas</v>
      </c>
      <c r="D152" s="10" t="str">
        <f>'II.Concepto de gasto'!$D$7</f>
        <v>2020</v>
      </c>
      <c r="E152" s="13" t="str">
        <f>'II.Concepto de gasto'!$A$39</f>
        <v>32302 - Arrendamiento de mobiliario</v>
      </c>
      <c r="F152" s="11">
        <f>'II.Concepto de gasto'!$D$39</f>
        <v>0</v>
      </c>
      <c r="G152" s="11">
        <f t="shared" si="3"/>
        <v>133904778.33999997</v>
      </c>
      <c r="H152" s="11">
        <f>'II.Concepto de gasto'!$D$8</f>
        <v>133904778.33999997</v>
      </c>
      <c r="I152" s="12" t="b">
        <f>Tabla16[[#This Row],[Validación2]]=Tabla16[[#This Row],[Validación1]]</f>
        <v>1</v>
      </c>
    </row>
    <row r="153" spans="1:9" s="10" customFormat="1" x14ac:dyDescent="0.2">
      <c r="A153" s="7">
        <v>1</v>
      </c>
      <c r="B153" s="8" t="str">
        <f>'II.Concepto de gasto'!$B$1</f>
        <v>_06_Hacienda_y_Crédito_Público</v>
      </c>
      <c r="C153" s="9" t="str">
        <f>'II.Concepto de gasto'!$B$2</f>
        <v>Comisión Nacional de Seguros y Fianzas</v>
      </c>
      <c r="D153" s="10" t="str">
        <f>'II.Concepto de gasto'!$D$7</f>
        <v>2020</v>
      </c>
      <c r="E153" s="13" t="str">
        <f>'II.Concepto de gasto'!$A$40</f>
        <v>32303 - Arrendamiento de equipo de telecomunicaciones</v>
      </c>
      <c r="F153" s="11">
        <f>'II.Concepto de gasto'!$D$40</f>
        <v>2276305.35</v>
      </c>
      <c r="G153" s="11">
        <f t="shared" si="3"/>
        <v>133904778.33999997</v>
      </c>
      <c r="H153" s="11">
        <f>'II.Concepto de gasto'!$D$8</f>
        <v>133904778.33999997</v>
      </c>
      <c r="I153" s="12" t="b">
        <f>Tabla16[[#This Row],[Validación2]]=Tabla16[[#This Row],[Validación1]]</f>
        <v>1</v>
      </c>
    </row>
    <row r="154" spans="1:9" s="10" customFormat="1" x14ac:dyDescent="0.2">
      <c r="A154" s="7">
        <v>1</v>
      </c>
      <c r="B154" s="8" t="str">
        <f>'II.Concepto de gasto'!$B$1</f>
        <v>_06_Hacienda_y_Crédito_Público</v>
      </c>
      <c r="C154" s="9" t="str">
        <f>'II.Concepto de gasto'!$B$2</f>
        <v>Comisión Nacional de Seguros y Fianzas</v>
      </c>
      <c r="D154" s="10" t="str">
        <f>'II.Concepto de gasto'!$D$7</f>
        <v>2020</v>
      </c>
      <c r="E154" s="13" t="str">
        <f>'II.Concepto de gasto'!$A$41</f>
        <v>32502 - Arrendamiento de vehículos terrestres, aéreos, marítimos, lacustres y fluviales para servicios públicos y la operación de programas públicos</v>
      </c>
      <c r="F154" s="11">
        <f>'II.Concepto de gasto'!$D$41</f>
        <v>0</v>
      </c>
      <c r="G154" s="11">
        <f t="shared" si="3"/>
        <v>133904778.33999997</v>
      </c>
      <c r="H154" s="11">
        <f>'II.Concepto de gasto'!$D$8</f>
        <v>133904778.33999997</v>
      </c>
      <c r="I154" s="12" t="b">
        <f>Tabla16[[#This Row],[Validación2]]=Tabla16[[#This Row],[Validación1]]</f>
        <v>1</v>
      </c>
    </row>
    <row r="155" spans="1:9" s="10" customFormat="1" x14ac:dyDescent="0.2">
      <c r="A155" s="7">
        <v>1</v>
      </c>
      <c r="B155" s="8" t="str">
        <f>'II.Concepto de gasto'!$B$1</f>
        <v>_06_Hacienda_y_Crédito_Público</v>
      </c>
      <c r="C155" s="9" t="str">
        <f>'II.Concepto de gasto'!$B$2</f>
        <v>Comisión Nacional de Seguros y Fianzas</v>
      </c>
      <c r="D155" s="10" t="str">
        <f>'II.Concepto de gasto'!$D$7</f>
        <v>2020</v>
      </c>
      <c r="E155" s="13" t="str">
        <f>'II.Concepto de gasto'!$A$42</f>
        <v>32503 - Arrendamiento de vehículos terrestres, aéreos, marítimos, lacustres y fluviales para servicios administrativos</v>
      </c>
      <c r="F155" s="11">
        <f>'II.Concepto de gasto'!$D$42</f>
        <v>401204.28</v>
      </c>
      <c r="G155" s="11">
        <f t="shared" si="3"/>
        <v>133904778.33999997</v>
      </c>
      <c r="H155" s="11">
        <f>'II.Concepto de gasto'!$D$8</f>
        <v>133904778.33999997</v>
      </c>
      <c r="I155" s="12" t="b">
        <f>Tabla16[[#This Row],[Validación2]]=Tabla16[[#This Row],[Validación1]]</f>
        <v>1</v>
      </c>
    </row>
    <row r="156" spans="1:9" s="10" customFormat="1" x14ac:dyDescent="0.2">
      <c r="A156" s="7">
        <v>1</v>
      </c>
      <c r="B156" s="8" t="str">
        <f>'II.Concepto de gasto'!$B$1</f>
        <v>_06_Hacienda_y_Crédito_Público</v>
      </c>
      <c r="C156" s="9" t="str">
        <f>'II.Concepto de gasto'!$B$2</f>
        <v>Comisión Nacional de Seguros y Fianzas</v>
      </c>
      <c r="D156" s="10" t="str">
        <f>'II.Concepto de gasto'!$D$7</f>
        <v>2020</v>
      </c>
      <c r="E156" s="13" t="str">
        <f>'II.Concepto de gasto'!$A$43</f>
        <v>32505 - Arrendamiento de vehículos terrestres, aéreos, marítimos, lacustres y fluviales para servidores públicos</v>
      </c>
      <c r="F156" s="11">
        <f>'II.Concepto de gasto'!$D$43</f>
        <v>185810.40000000002</v>
      </c>
      <c r="G156" s="11">
        <f t="shared" si="3"/>
        <v>133904778.33999997</v>
      </c>
      <c r="H156" s="11">
        <f>'II.Concepto de gasto'!$D$8</f>
        <v>133904778.33999997</v>
      </c>
      <c r="I156" s="12" t="b">
        <f>Tabla16[[#This Row],[Validación2]]=Tabla16[[#This Row],[Validación1]]</f>
        <v>1</v>
      </c>
    </row>
    <row r="157" spans="1:9" s="10" customFormat="1" x14ac:dyDescent="0.2">
      <c r="A157" s="7">
        <v>1</v>
      </c>
      <c r="B157" s="8" t="str">
        <f>'II.Concepto de gasto'!$B$1</f>
        <v>_06_Hacienda_y_Crédito_Público</v>
      </c>
      <c r="C157" s="9" t="str">
        <f>'II.Concepto de gasto'!$B$2</f>
        <v>Comisión Nacional de Seguros y Fianzas</v>
      </c>
      <c r="D157" s="10" t="str">
        <f>'II.Concepto de gasto'!$D$7</f>
        <v>2020</v>
      </c>
      <c r="E157" s="13" t="str">
        <f>'II.Concepto de gasto'!$A$44</f>
        <v>32601 - Arrendamiento de maquinaria y equipo</v>
      </c>
      <c r="F157" s="11">
        <f>'II.Concepto de gasto'!$D$44</f>
        <v>0</v>
      </c>
      <c r="G157" s="11">
        <f t="shared" si="3"/>
        <v>133904778.33999997</v>
      </c>
      <c r="H157" s="11">
        <f>'II.Concepto de gasto'!$D$8</f>
        <v>133904778.33999997</v>
      </c>
      <c r="I157" s="12" t="b">
        <f>Tabla16[[#This Row],[Validación2]]=Tabla16[[#This Row],[Validación1]]</f>
        <v>1</v>
      </c>
    </row>
    <row r="158" spans="1:9" s="10" customFormat="1" x14ac:dyDescent="0.2">
      <c r="A158" s="7">
        <v>1</v>
      </c>
      <c r="B158" s="8" t="str">
        <f>'II.Concepto de gasto'!$B$1</f>
        <v>_06_Hacienda_y_Crédito_Público</v>
      </c>
      <c r="C158" s="9" t="str">
        <f>'II.Concepto de gasto'!$B$2</f>
        <v>Comisión Nacional de Seguros y Fianzas</v>
      </c>
      <c r="D158" s="10" t="str">
        <f>'II.Concepto de gasto'!$D$7</f>
        <v>2020</v>
      </c>
      <c r="E158" s="13" t="str">
        <f>'II.Concepto de gasto'!$A$45</f>
        <v>32903 - Otros Arrendamientos</v>
      </c>
      <c r="F158" s="11">
        <f>'II.Concepto de gasto'!$D$45</f>
        <v>0</v>
      </c>
      <c r="G158" s="11">
        <f t="shared" si="3"/>
        <v>133904778.33999997</v>
      </c>
      <c r="H158" s="11">
        <f>'II.Concepto de gasto'!$D$8</f>
        <v>133904778.33999997</v>
      </c>
      <c r="I158" s="12" t="b">
        <f>Tabla16[[#This Row],[Validación2]]=Tabla16[[#This Row],[Validación1]]</f>
        <v>1</v>
      </c>
    </row>
    <row r="159" spans="1:9" s="10" customFormat="1" x14ac:dyDescent="0.2">
      <c r="A159" s="7">
        <v>1</v>
      </c>
      <c r="B159" s="8" t="str">
        <f>'II.Concepto de gasto'!$B$1</f>
        <v>_06_Hacienda_y_Crédito_Público</v>
      </c>
      <c r="C159" s="9" t="str">
        <f>'II.Concepto de gasto'!$B$2</f>
        <v>Comisión Nacional de Seguros y Fianzas</v>
      </c>
      <c r="D159" s="10" t="str">
        <f>'II.Concepto de gasto'!$D$7</f>
        <v>2020</v>
      </c>
      <c r="E159" s="13" t="str">
        <f>'II.Concepto de gasto'!$A$46</f>
        <v>33101 - Asesorías asociadas a convenios, tratados o acuerdos</v>
      </c>
      <c r="F159" s="11">
        <f>'II.Concepto de gasto'!$D$46</f>
        <v>0</v>
      </c>
      <c r="G159" s="11">
        <f t="shared" si="3"/>
        <v>133904778.33999997</v>
      </c>
      <c r="H159" s="11">
        <f>'II.Concepto de gasto'!$D$8</f>
        <v>133904778.33999997</v>
      </c>
      <c r="I159" s="12" t="b">
        <f>Tabla16[[#This Row],[Validación2]]=Tabla16[[#This Row],[Validación1]]</f>
        <v>1</v>
      </c>
    </row>
    <row r="160" spans="1:9" s="10" customFormat="1" x14ac:dyDescent="0.2">
      <c r="A160" s="7">
        <v>1</v>
      </c>
      <c r="B160" s="8" t="str">
        <f>'II.Concepto de gasto'!$B$1</f>
        <v>_06_Hacienda_y_Crédito_Público</v>
      </c>
      <c r="C160" s="9" t="str">
        <f>'II.Concepto de gasto'!$B$2</f>
        <v>Comisión Nacional de Seguros y Fianzas</v>
      </c>
      <c r="D160" s="10" t="str">
        <f>'II.Concepto de gasto'!$D$7</f>
        <v>2020</v>
      </c>
      <c r="E160" s="13" t="str">
        <f>'II.Concepto de gasto'!$A$47</f>
        <v>33102 - Asesorías por controversias en el marco de los tratados internacionales</v>
      </c>
      <c r="F160" s="11">
        <f>'II.Concepto de gasto'!$D$47</f>
        <v>0</v>
      </c>
      <c r="G160" s="11">
        <f t="shared" si="3"/>
        <v>133904778.33999997</v>
      </c>
      <c r="H160" s="11">
        <f>'II.Concepto de gasto'!$D$8</f>
        <v>133904778.33999997</v>
      </c>
      <c r="I160" s="12" t="b">
        <f>Tabla16[[#This Row],[Validación2]]=Tabla16[[#This Row],[Validación1]]</f>
        <v>1</v>
      </c>
    </row>
    <row r="161" spans="1:9" s="10" customFormat="1" x14ac:dyDescent="0.2">
      <c r="A161" s="7">
        <v>1</v>
      </c>
      <c r="B161" s="8" t="str">
        <f>'II.Concepto de gasto'!$B$1</f>
        <v>_06_Hacienda_y_Crédito_Público</v>
      </c>
      <c r="C161" s="9" t="str">
        <f>'II.Concepto de gasto'!$B$2</f>
        <v>Comisión Nacional de Seguros y Fianzas</v>
      </c>
      <c r="D161" s="10" t="str">
        <f>'II.Concepto de gasto'!$D$7</f>
        <v>2020</v>
      </c>
      <c r="E161" s="13" t="str">
        <f>'II.Concepto de gasto'!$A$48</f>
        <v>33103 - Consultorías para programas o proyectos financiados por organismos internacionales</v>
      </c>
      <c r="F161" s="11">
        <f>'II.Concepto de gasto'!$D$48</f>
        <v>0</v>
      </c>
      <c r="G161" s="11">
        <f t="shared" si="3"/>
        <v>133904778.33999997</v>
      </c>
      <c r="H161" s="11">
        <f>'II.Concepto de gasto'!$D$8</f>
        <v>133904778.33999997</v>
      </c>
      <c r="I161" s="12" t="b">
        <f>Tabla16[[#This Row],[Validación2]]=Tabla16[[#This Row],[Validación1]]</f>
        <v>1</v>
      </c>
    </row>
    <row r="162" spans="1:9" s="10" customFormat="1" x14ac:dyDescent="0.2">
      <c r="A162" s="7">
        <v>1</v>
      </c>
      <c r="B162" s="8" t="str">
        <f>'II.Concepto de gasto'!$B$1</f>
        <v>_06_Hacienda_y_Crédito_Público</v>
      </c>
      <c r="C162" s="9" t="str">
        <f>'II.Concepto de gasto'!$B$2</f>
        <v>Comisión Nacional de Seguros y Fianzas</v>
      </c>
      <c r="D162" s="10" t="str">
        <f>'II.Concepto de gasto'!$D$7</f>
        <v>2020</v>
      </c>
      <c r="E162" s="13" t="str">
        <f>'II.Concepto de gasto'!$A$49</f>
        <v>33104 - Otras asesorías para la operación de programas</v>
      </c>
      <c r="F162" s="11">
        <f>'II.Concepto de gasto'!$D$49</f>
        <v>260260.63</v>
      </c>
      <c r="G162" s="11">
        <f t="shared" si="3"/>
        <v>133904778.33999997</v>
      </c>
      <c r="H162" s="11">
        <f>'II.Concepto de gasto'!$D$8</f>
        <v>133904778.33999997</v>
      </c>
      <c r="I162" s="12" t="b">
        <f>Tabla16[[#This Row],[Validación2]]=Tabla16[[#This Row],[Validación1]]</f>
        <v>1</v>
      </c>
    </row>
    <row r="163" spans="1:9" s="10" customFormat="1" x14ac:dyDescent="0.2">
      <c r="A163" s="7">
        <v>1</v>
      </c>
      <c r="B163" s="8" t="str">
        <f>'II.Concepto de gasto'!$B$1</f>
        <v>_06_Hacienda_y_Crédito_Público</v>
      </c>
      <c r="C163" s="9" t="str">
        <f>'II.Concepto de gasto'!$B$2</f>
        <v>Comisión Nacional de Seguros y Fianzas</v>
      </c>
      <c r="D163" s="10" t="str">
        <f>'II.Concepto de gasto'!$D$7</f>
        <v>2020</v>
      </c>
      <c r="E163" s="13" t="str">
        <f>'II.Concepto de gasto'!$A$50</f>
        <v>33501 - Estudios e Investigaciones</v>
      </c>
      <c r="F163" s="11">
        <f>'II.Concepto de gasto'!$D$50</f>
        <v>0</v>
      </c>
      <c r="G163" s="11">
        <f t="shared" si="3"/>
        <v>133904778.33999997</v>
      </c>
      <c r="H163" s="11">
        <f>'II.Concepto de gasto'!$D$8</f>
        <v>133904778.33999997</v>
      </c>
      <c r="I163" s="12" t="b">
        <f>Tabla16[[#This Row],[Validación2]]=Tabla16[[#This Row],[Validación1]]</f>
        <v>1</v>
      </c>
    </row>
    <row r="164" spans="1:9" s="10" customFormat="1" x14ac:dyDescent="0.2">
      <c r="A164" s="7">
        <v>1</v>
      </c>
      <c r="B164" s="8" t="str">
        <f>'II.Concepto de gasto'!$B$1</f>
        <v>_06_Hacienda_y_Crédito_Público</v>
      </c>
      <c r="C164" s="9" t="str">
        <f>'II.Concepto de gasto'!$B$2</f>
        <v>Comisión Nacional de Seguros y Fianzas</v>
      </c>
      <c r="D164" s="10" t="str">
        <f>'II.Concepto de gasto'!$D$7</f>
        <v>2020</v>
      </c>
      <c r="E164" s="13" t="str">
        <f>'II.Concepto de gasto'!$A$51</f>
        <v>33604 - Impresión y elaboración de material informativo derivado de la operación y administración de las dependencias y entidades</v>
      </c>
      <c r="F164" s="11">
        <f>'II.Concepto de gasto'!$D$51</f>
        <v>0</v>
      </c>
      <c r="G164" s="11">
        <f t="shared" si="3"/>
        <v>133904778.33999997</v>
      </c>
      <c r="H164" s="11">
        <f>'II.Concepto de gasto'!$D$8</f>
        <v>133904778.33999997</v>
      </c>
      <c r="I164" s="12" t="b">
        <f>Tabla16[[#This Row],[Validación2]]=Tabla16[[#This Row],[Validación1]]</f>
        <v>1</v>
      </c>
    </row>
    <row r="165" spans="1:9" s="10" customFormat="1" x14ac:dyDescent="0.2">
      <c r="A165" s="7">
        <v>1</v>
      </c>
      <c r="B165" s="8" t="str">
        <f>'II.Concepto de gasto'!$B$1</f>
        <v>_06_Hacienda_y_Crédito_Público</v>
      </c>
      <c r="C165" s="9" t="str">
        <f>'II.Concepto de gasto'!$B$2</f>
        <v>Comisión Nacional de Seguros y Fianzas</v>
      </c>
      <c r="D165" s="10" t="str">
        <f>'II.Concepto de gasto'!$D$7</f>
        <v>2020</v>
      </c>
      <c r="E165" s="13" t="str">
        <f>'II.Concepto de gasto'!$A$52</f>
        <v>35101 - Mantenimiento y conservación de inmuebles para la prestación de servicios administrativos</v>
      </c>
      <c r="F165" s="11">
        <f>'II.Concepto de gasto'!$D$52</f>
        <v>3950470.63</v>
      </c>
      <c r="G165" s="11">
        <f t="shared" si="3"/>
        <v>133904778.33999997</v>
      </c>
      <c r="H165" s="11">
        <f>'II.Concepto de gasto'!$D$8</f>
        <v>133904778.33999997</v>
      </c>
      <c r="I165" s="12" t="b">
        <f>Tabla16[[#This Row],[Validación2]]=Tabla16[[#This Row],[Validación1]]</f>
        <v>1</v>
      </c>
    </row>
    <row r="166" spans="1:9" s="10" customFormat="1" x14ac:dyDescent="0.2">
      <c r="A166" s="7">
        <v>1</v>
      </c>
      <c r="B166" s="8" t="str">
        <f>'II.Concepto de gasto'!$B$1</f>
        <v>_06_Hacienda_y_Crédito_Público</v>
      </c>
      <c r="C166" s="9" t="str">
        <f>'II.Concepto de gasto'!$B$2</f>
        <v>Comisión Nacional de Seguros y Fianzas</v>
      </c>
      <c r="D166" s="10" t="str">
        <f>'II.Concepto de gasto'!$D$7</f>
        <v>2020</v>
      </c>
      <c r="E166" s="13" t="str">
        <f>'II.Concepto de gasto'!$A$53</f>
        <v>35201 - Mantenimiento y conservación de mobiliario y equipo de administración</v>
      </c>
      <c r="F166" s="11">
        <f>'II.Concepto de gasto'!$D$53</f>
        <v>749468.6100000001</v>
      </c>
      <c r="G166" s="11">
        <f t="shared" si="3"/>
        <v>133904778.33999997</v>
      </c>
      <c r="H166" s="11">
        <f>'II.Concepto de gasto'!$D$8</f>
        <v>133904778.33999997</v>
      </c>
      <c r="I166" s="12" t="b">
        <f>Tabla16[[#This Row],[Validación2]]=Tabla16[[#This Row],[Validación1]]</f>
        <v>1</v>
      </c>
    </row>
    <row r="167" spans="1:9" s="10" customFormat="1" x14ac:dyDescent="0.2">
      <c r="A167" s="7">
        <v>1</v>
      </c>
      <c r="B167" s="8" t="str">
        <f>'II.Concepto de gasto'!$B$1</f>
        <v>_06_Hacienda_y_Crédito_Público</v>
      </c>
      <c r="C167" s="9" t="str">
        <f>'II.Concepto de gasto'!$B$2</f>
        <v>Comisión Nacional de Seguros y Fianzas</v>
      </c>
      <c r="D167" s="10" t="str">
        <f>'II.Concepto de gasto'!$D$7</f>
        <v>2020</v>
      </c>
      <c r="E167" s="13" t="str">
        <f>'II.Concepto de gasto'!$A$54</f>
        <v>36101 - Difusión de mensajes sobre programas y actividades gubernamentales</v>
      </c>
      <c r="F167" s="11">
        <f>'II.Concepto de gasto'!$D$54</f>
        <v>0</v>
      </c>
      <c r="G167" s="11">
        <f t="shared" si="3"/>
        <v>133904778.33999997</v>
      </c>
      <c r="H167" s="11">
        <f>'II.Concepto de gasto'!$D$8</f>
        <v>133904778.33999997</v>
      </c>
      <c r="I167" s="12" t="b">
        <f>Tabla16[[#This Row],[Validación2]]=Tabla16[[#This Row],[Validación1]]</f>
        <v>1</v>
      </c>
    </row>
    <row r="168" spans="1:9" s="10" customFormat="1" x14ac:dyDescent="0.2">
      <c r="A168" s="7">
        <v>1</v>
      </c>
      <c r="B168" s="8" t="str">
        <f>'II.Concepto de gasto'!$B$1</f>
        <v>_06_Hacienda_y_Crédito_Público</v>
      </c>
      <c r="C168" s="9" t="str">
        <f>'II.Concepto de gasto'!$B$2</f>
        <v>Comisión Nacional de Seguros y Fianzas</v>
      </c>
      <c r="D168" s="10" t="str">
        <f>'II.Concepto de gasto'!$D$7</f>
        <v>2020</v>
      </c>
      <c r="E168" s="13" t="str">
        <f>'II.Concepto de gasto'!$A$55</f>
        <v>36201 - Difusión de mensajes comerciales para promover la venta de productos o servicios</v>
      </c>
      <c r="F168" s="11">
        <f>'II.Concepto de gasto'!$D$55</f>
        <v>0</v>
      </c>
      <c r="G168" s="11">
        <f t="shared" si="3"/>
        <v>133904778.33999997</v>
      </c>
      <c r="H168" s="11">
        <f>'II.Concepto de gasto'!$D$8</f>
        <v>133904778.33999997</v>
      </c>
      <c r="I168" s="12" t="b">
        <f>Tabla16[[#This Row],[Validación2]]=Tabla16[[#This Row],[Validación1]]</f>
        <v>1</v>
      </c>
    </row>
    <row r="169" spans="1:9" s="10" customFormat="1" x14ac:dyDescent="0.2">
      <c r="A169" s="7">
        <v>1</v>
      </c>
      <c r="B169" s="8" t="str">
        <f>'II.Concepto de gasto'!$B$1</f>
        <v>_06_Hacienda_y_Crédito_Público</v>
      </c>
      <c r="C169" s="9" t="str">
        <f>'II.Concepto de gasto'!$B$2</f>
        <v>Comisión Nacional de Seguros y Fianzas</v>
      </c>
      <c r="D169" s="10" t="str">
        <f>'II.Concepto de gasto'!$D$7</f>
        <v>2020</v>
      </c>
      <c r="E169" s="13" t="str">
        <f>'II.Concepto de gasto'!$A$56</f>
        <v>36901 - Servicios relacionados con monitoreo de información en medios masivos</v>
      </c>
      <c r="F169" s="11">
        <f>'II.Concepto de gasto'!$D$56</f>
        <v>0</v>
      </c>
      <c r="G169" s="11">
        <f t="shared" si="3"/>
        <v>133904778.33999997</v>
      </c>
      <c r="H169" s="11">
        <f>'II.Concepto de gasto'!$D$8</f>
        <v>133904778.33999997</v>
      </c>
      <c r="I169" s="12" t="b">
        <f>Tabla16[[#This Row],[Validación2]]=Tabla16[[#This Row],[Validación1]]</f>
        <v>1</v>
      </c>
    </row>
    <row r="170" spans="1:9" s="10" customFormat="1" x14ac:dyDescent="0.2">
      <c r="A170" s="7">
        <v>1</v>
      </c>
      <c r="B170" s="8" t="str">
        <f>'II.Concepto de gasto'!$B$1</f>
        <v>_06_Hacienda_y_Crédito_Público</v>
      </c>
      <c r="C170" s="9" t="str">
        <f>'II.Concepto de gasto'!$B$2</f>
        <v>Comisión Nacional de Seguros y Fianzas</v>
      </c>
      <c r="D170" s="10" t="str">
        <f>'II.Concepto de gasto'!$D$7</f>
        <v>2020</v>
      </c>
      <c r="E170" s="13" t="str">
        <f>'II.Concepto de gasto'!$A$57</f>
        <v>37301-Pasajes marítimos, lacustres y fluviales para labores en campo y de supervisión</v>
      </c>
      <c r="F170" s="11">
        <f>'II.Concepto de gasto'!$D$57</f>
        <v>0</v>
      </c>
      <c r="G170" s="11">
        <f t="shared" si="3"/>
        <v>133904778.33999997</v>
      </c>
      <c r="H170" s="11">
        <f>'II.Concepto de gasto'!$D$8</f>
        <v>133904778.33999997</v>
      </c>
      <c r="I170" s="12" t="b">
        <f>Tabla16[[#This Row],[Validación2]]=Tabla16[[#This Row],[Validación1]]</f>
        <v>1</v>
      </c>
    </row>
    <row r="171" spans="1:9" s="10" customFormat="1" x14ac:dyDescent="0.2">
      <c r="A171" s="7">
        <v>1</v>
      </c>
      <c r="B171" s="8" t="str">
        <f>'II.Concepto de gasto'!$B$1</f>
        <v>_06_Hacienda_y_Crédito_Público</v>
      </c>
      <c r="C171" s="9" t="str">
        <f>'II.Concepto de gasto'!$B$2</f>
        <v>Comisión Nacional de Seguros y Fianzas</v>
      </c>
      <c r="D171" s="10" t="str">
        <f>'II.Concepto de gasto'!$D$7</f>
        <v>2020</v>
      </c>
      <c r="E171" s="13" t="str">
        <f>'II.Concepto de gasto'!$A$58</f>
        <v>37304-Pasajes marítimos, lacustres y fluviales para servidores públicos de mando en el desempeño de comisiones y funciones oficiales</v>
      </c>
      <c r="F171" s="11">
        <f>'II.Concepto de gasto'!$D$58</f>
        <v>0</v>
      </c>
      <c r="G171" s="11">
        <f t="shared" si="3"/>
        <v>133904778.33999997</v>
      </c>
      <c r="H171" s="11">
        <f>'II.Concepto de gasto'!$D$8</f>
        <v>133904778.33999997</v>
      </c>
      <c r="I171" s="12" t="b">
        <f>Tabla16[[#This Row],[Validación2]]=Tabla16[[#This Row],[Validación1]]</f>
        <v>1</v>
      </c>
    </row>
    <row r="172" spans="1:9" s="10" customFormat="1" x14ac:dyDescent="0.2">
      <c r="A172" s="7">
        <v>1</v>
      </c>
      <c r="B172" s="8" t="str">
        <f>'II.Concepto de gasto'!$B$1</f>
        <v>_06_Hacienda_y_Crédito_Público</v>
      </c>
      <c r="C172" s="9" t="str">
        <f>'II.Concepto de gasto'!$B$2</f>
        <v>Comisión Nacional de Seguros y Fianzas</v>
      </c>
      <c r="D172" s="10" t="str">
        <f>'II.Concepto de gasto'!$D$7</f>
        <v>2020</v>
      </c>
      <c r="E172" s="13" t="str">
        <f>'II.Concepto de gasto'!$A$59</f>
        <v>37801 - Servicios integrales nacionales para servidores públicos en el desempeño de comisiones y funciones oficiales</v>
      </c>
      <c r="F172" s="11">
        <f>'II.Concepto de gasto'!$D$59</f>
        <v>0</v>
      </c>
      <c r="G172" s="11">
        <f t="shared" si="3"/>
        <v>133904778.33999997</v>
      </c>
      <c r="H172" s="11">
        <f>'II.Concepto de gasto'!$D$8</f>
        <v>133904778.33999997</v>
      </c>
      <c r="I172" s="12" t="b">
        <f>Tabla16[[#This Row],[Validación2]]=Tabla16[[#This Row],[Validación1]]</f>
        <v>1</v>
      </c>
    </row>
    <row r="173" spans="1:9" s="10" customFormat="1" x14ac:dyDescent="0.2">
      <c r="A173" s="7">
        <v>1</v>
      </c>
      <c r="B173" s="8" t="str">
        <f>'II.Concepto de gasto'!$B$1</f>
        <v>_06_Hacienda_y_Crédito_Público</v>
      </c>
      <c r="C173" s="9" t="str">
        <f>'II.Concepto de gasto'!$B$2</f>
        <v>Comisión Nacional de Seguros y Fianzas</v>
      </c>
      <c r="D173" s="10" t="str">
        <f>'II.Concepto de gasto'!$D$7</f>
        <v>2020</v>
      </c>
      <c r="E173" s="13" t="str">
        <f>'II.Concepto de gasto'!$A$60</f>
        <v>37802 - Servicios integrales en el extranjero para servidores públicos en el desempeño de comisiones y funciones oficiales</v>
      </c>
      <c r="F173" s="11">
        <f>'II.Concepto de gasto'!$D$60</f>
        <v>0</v>
      </c>
      <c r="G173" s="11">
        <f t="shared" si="3"/>
        <v>133904778.33999997</v>
      </c>
      <c r="H173" s="11">
        <f>'II.Concepto de gasto'!$D$8</f>
        <v>133904778.33999997</v>
      </c>
      <c r="I173" s="12" t="b">
        <f>Tabla16[[#This Row],[Validación2]]=Tabla16[[#This Row],[Validación1]]</f>
        <v>1</v>
      </c>
    </row>
    <row r="174" spans="1:9" s="10" customFormat="1" x14ac:dyDescent="0.2">
      <c r="A174" s="7">
        <v>1</v>
      </c>
      <c r="B174" s="8" t="str">
        <f>'II.Concepto de gasto'!$B$1</f>
        <v>_06_Hacienda_y_Crédito_Público</v>
      </c>
      <c r="C174" s="9" t="str">
        <f>'II.Concepto de gasto'!$B$2</f>
        <v>Comisión Nacional de Seguros y Fianzas</v>
      </c>
      <c r="D174" s="10" t="str">
        <f>'II.Concepto de gasto'!$D$7</f>
        <v>2020</v>
      </c>
      <c r="E174" s="13" t="str">
        <f>'II.Concepto de gasto'!$A$61</f>
        <v>38301 - Congresos y convenciones</v>
      </c>
      <c r="F174" s="11">
        <f>'II.Concepto de gasto'!$D$61</f>
        <v>0</v>
      </c>
      <c r="G174" s="11">
        <f t="shared" si="3"/>
        <v>133904778.33999997</v>
      </c>
      <c r="H174" s="11">
        <f>'II.Concepto de gasto'!$D$8</f>
        <v>133904778.33999997</v>
      </c>
      <c r="I174" s="12" t="b">
        <f>Tabla16[[#This Row],[Validación2]]=Tabla16[[#This Row],[Validación1]]</f>
        <v>1</v>
      </c>
    </row>
    <row r="175" spans="1:9" s="10" customFormat="1" x14ac:dyDescent="0.2">
      <c r="A175" s="7">
        <v>1</v>
      </c>
      <c r="B175" s="8" t="str">
        <f>'II.Concepto de gasto'!$B$1</f>
        <v>_06_Hacienda_y_Crédito_Público</v>
      </c>
      <c r="C175" s="9" t="str">
        <f>'II.Concepto de gasto'!$B$2</f>
        <v>Comisión Nacional de Seguros y Fianzas</v>
      </c>
      <c r="D175" s="10" t="str">
        <f>'II.Concepto de gasto'!$D$7</f>
        <v>2020</v>
      </c>
      <c r="E175" s="13" t="str">
        <f>'II.Concepto de gasto'!$A$62</f>
        <v>38401 – Exposiciones</v>
      </c>
      <c r="F175" s="11">
        <f>'II.Concepto de gasto'!$D$62</f>
        <v>0</v>
      </c>
      <c r="G175" s="11">
        <f t="shared" si="3"/>
        <v>133904778.33999997</v>
      </c>
      <c r="H175" s="11">
        <f>'II.Concepto de gasto'!$D$8</f>
        <v>133904778.33999997</v>
      </c>
      <c r="I175" s="12" t="b">
        <f>Tabla16[[#This Row],[Validación2]]=Tabla16[[#This Row],[Validación1]]</f>
        <v>1</v>
      </c>
    </row>
    <row r="176" spans="1:9" s="10" customFormat="1" x14ac:dyDescent="0.2">
      <c r="A176" s="7">
        <v>1</v>
      </c>
      <c r="B176" s="8" t="str">
        <f>'II.Concepto de gasto'!$B$1</f>
        <v>_06_Hacienda_y_Crédito_Público</v>
      </c>
      <c r="C176" s="9" t="str">
        <f>'II.Concepto de gasto'!$B$2</f>
        <v>Comisión Nacional de Seguros y Fianzas</v>
      </c>
      <c r="D176" s="10" t="str">
        <f>'II.Concepto de gasto'!$D$7</f>
        <v>2020</v>
      </c>
      <c r="E176" s="13" t="str">
        <f>'II.Concepto de gasto'!$A$63</f>
        <v>38501 - Gastos para alimentación de servidores públicos de mando</v>
      </c>
      <c r="F176" s="11">
        <f>'II.Concepto de gasto'!$D$63</f>
        <v>0</v>
      </c>
      <c r="G176" s="11">
        <f t="shared" si="3"/>
        <v>133904778.33999997</v>
      </c>
      <c r="H176" s="11">
        <f>'II.Concepto de gasto'!$D$8</f>
        <v>133904778.33999997</v>
      </c>
      <c r="I176" s="12" t="b">
        <f>Tabla16[[#This Row],[Validación2]]=Tabla16[[#This Row],[Validación1]]</f>
        <v>1</v>
      </c>
    </row>
    <row r="177" spans="1:9" s="10" customFormat="1" x14ac:dyDescent="0.2">
      <c r="A177" s="7">
        <v>1</v>
      </c>
      <c r="B177" s="8" t="str">
        <f>'II.Concepto de gasto'!$B$1</f>
        <v>_06_Hacienda_y_Crédito_Público</v>
      </c>
      <c r="C177" s="9" t="str">
        <f>'II.Concepto de gasto'!$B$2</f>
        <v>Comisión Nacional de Seguros y Fianzas</v>
      </c>
      <c r="D177" s="10" t="str">
        <f>'II.Concepto de gasto'!$D$7</f>
        <v>2020</v>
      </c>
      <c r="E177" s="13" t="str">
        <f>'II.Concepto de gasto'!$A$64</f>
        <v>51101 – Mobiliario</v>
      </c>
      <c r="F177" s="11">
        <f>'II.Concepto de gasto'!$D$64</f>
        <v>0</v>
      </c>
      <c r="G177" s="11">
        <f t="shared" si="3"/>
        <v>133904778.33999997</v>
      </c>
      <c r="H177" s="11">
        <f>'II.Concepto de gasto'!$D$8</f>
        <v>133904778.33999997</v>
      </c>
      <c r="I177" s="12" t="b">
        <f>Tabla16[[#This Row],[Validación2]]=Tabla16[[#This Row],[Validación1]]</f>
        <v>1</v>
      </c>
    </row>
    <row r="178" spans="1:9" s="10" customFormat="1" x14ac:dyDescent="0.2">
      <c r="A178" s="7">
        <v>1</v>
      </c>
      <c r="B178" s="8" t="str">
        <f>'II.Concepto de gasto'!$B$1</f>
        <v>_06_Hacienda_y_Crédito_Público</v>
      </c>
      <c r="C178" s="9" t="str">
        <f>'II.Concepto de gasto'!$B$2</f>
        <v>Comisión Nacional de Seguros y Fianzas</v>
      </c>
      <c r="D178" s="10" t="str">
        <f>'II.Concepto de gasto'!$D$7</f>
        <v>2020</v>
      </c>
      <c r="E178" s="13" t="str">
        <f>'II.Concepto de gasto'!$A$65</f>
        <v>51201 - Muebles, excepto de oficina y estantería</v>
      </c>
      <c r="F178" s="11">
        <f>'II.Concepto de gasto'!$D$65</f>
        <v>0</v>
      </c>
      <c r="G178" s="11">
        <f t="shared" si="3"/>
        <v>133904778.33999997</v>
      </c>
      <c r="H178" s="11">
        <f>'II.Concepto de gasto'!$D$8</f>
        <v>133904778.33999997</v>
      </c>
      <c r="I178" s="12" t="b">
        <f>Tabla16[[#This Row],[Validación2]]=Tabla16[[#This Row],[Validación1]]</f>
        <v>1</v>
      </c>
    </row>
    <row r="179" spans="1:9" s="10" customFormat="1" x14ac:dyDescent="0.2">
      <c r="A179" s="7">
        <v>1</v>
      </c>
      <c r="B179" s="8" t="str">
        <f>'II.Concepto de gasto'!$B$1</f>
        <v>_06_Hacienda_y_Crédito_Público</v>
      </c>
      <c r="C179" s="9" t="str">
        <f>'II.Concepto de gasto'!$B$2</f>
        <v>Comisión Nacional de Seguros y Fianzas</v>
      </c>
      <c r="D179" s="10" t="str">
        <f>'II.Concepto de gasto'!$D$7</f>
        <v>2020</v>
      </c>
      <c r="E179" s="13" t="str">
        <f>'II.Concepto de gasto'!$A$66</f>
        <v>51501 - Bienes informáticos</v>
      </c>
      <c r="F179" s="11">
        <f>'II.Concepto de gasto'!$D$66</f>
        <v>0</v>
      </c>
      <c r="G179" s="11">
        <f t="shared" si="3"/>
        <v>133904778.33999997</v>
      </c>
      <c r="H179" s="11">
        <f>'II.Concepto de gasto'!$D$8</f>
        <v>133904778.33999997</v>
      </c>
      <c r="I179" s="12" t="b">
        <f>Tabla16[[#This Row],[Validación2]]=Tabla16[[#This Row],[Validación1]]</f>
        <v>1</v>
      </c>
    </row>
    <row r="180" spans="1:9" s="10" customFormat="1" x14ac:dyDescent="0.2">
      <c r="A180" s="7">
        <v>1</v>
      </c>
      <c r="B180" s="8" t="str">
        <f>'II.Concepto de gasto'!$B$1</f>
        <v>_06_Hacienda_y_Crédito_Público</v>
      </c>
      <c r="C180" s="9" t="str">
        <f>'II.Concepto de gasto'!$B$2</f>
        <v>Comisión Nacional de Seguros y Fianzas</v>
      </c>
      <c r="D180" s="10" t="str">
        <f>'II.Concepto de gasto'!$D$7</f>
        <v>2020</v>
      </c>
      <c r="E180" s="13" t="str">
        <f>'II.Concepto de gasto'!$A$67</f>
        <v>51901 - Equipo de administración</v>
      </c>
      <c r="F180" s="11">
        <f>'II.Concepto de gasto'!$D$67</f>
        <v>0</v>
      </c>
      <c r="G180" s="11">
        <f t="shared" si="3"/>
        <v>133904778.33999997</v>
      </c>
      <c r="H180" s="11">
        <f>'II.Concepto de gasto'!$D$8</f>
        <v>133904778.33999997</v>
      </c>
      <c r="I180" s="12" t="b">
        <f>Tabla16[[#This Row],[Validación2]]=Tabla16[[#This Row],[Validación1]]</f>
        <v>1</v>
      </c>
    </row>
    <row r="181" spans="1:9" s="10" customFormat="1" x14ac:dyDescent="0.2">
      <c r="A181" s="7">
        <v>1</v>
      </c>
      <c r="B181" s="8" t="str">
        <f>'II.Concepto de gasto'!$B$1</f>
        <v>_06_Hacienda_y_Crédito_Público</v>
      </c>
      <c r="C181" s="9" t="str">
        <f>'II.Concepto de gasto'!$B$2</f>
        <v>Comisión Nacional de Seguros y Fianzas</v>
      </c>
      <c r="D181" s="10" t="str">
        <f>'II.Concepto de gasto'!$D$7</f>
        <v>2020</v>
      </c>
      <c r="E181" s="13" t="str">
        <f>'II.Concepto de gasto'!$A$68</f>
        <v>56501 - Equipos y aparatos de comunicaciones y telecomunicaciones</v>
      </c>
      <c r="F181" s="11">
        <f>'II.Concepto de gasto'!$D$68</f>
        <v>0</v>
      </c>
      <c r="G181" s="11">
        <f t="shared" si="3"/>
        <v>133904778.33999997</v>
      </c>
      <c r="H181" s="11">
        <f>'II.Concepto de gasto'!$D$8</f>
        <v>133904778.33999997</v>
      </c>
      <c r="I181" s="12" t="b">
        <f>Tabla16[[#This Row],[Validación2]]=Tabla16[[#This Row],[Validación1]]</f>
        <v>1</v>
      </c>
    </row>
    <row r="182" spans="1:9" s="10" customFormat="1" x14ac:dyDescent="0.2">
      <c r="A182" s="7">
        <v>1</v>
      </c>
      <c r="B182" s="8" t="str">
        <f>'II.Concepto de gasto'!$B$1</f>
        <v>_06_Hacienda_y_Crédito_Público</v>
      </c>
      <c r="C182" s="9" t="str">
        <f>'II.Concepto de gasto'!$B$2</f>
        <v>Comisión Nacional de Seguros y Fianzas</v>
      </c>
      <c r="D182" s="10" t="str">
        <f>'II.Concepto de gasto'!$E$7</f>
        <v>2021</v>
      </c>
      <c r="E182" s="13" t="str">
        <f>'II.Concepto de gasto'!$A$9</f>
        <v>14403 - Cuotas para el seguro de gastos médicos del personal civil</v>
      </c>
      <c r="F182" s="11">
        <f>'II.Concepto de gasto'!$E$9</f>
        <v>0</v>
      </c>
      <c r="G182" s="11">
        <f>SUM($F$182:$F$241)</f>
        <v>133904778.33999997</v>
      </c>
      <c r="H182" s="11">
        <f>'II.Concepto de gasto'!$E$8</f>
        <v>133904778.33999997</v>
      </c>
      <c r="I182" s="12" t="b">
        <f>Tabla16[[#This Row],[Validación2]]=Tabla16[[#This Row],[Validación1]]</f>
        <v>1</v>
      </c>
    </row>
    <row r="183" spans="1:9" s="10" customFormat="1" x14ac:dyDescent="0.2">
      <c r="A183" s="7">
        <v>1</v>
      </c>
      <c r="B183" s="8" t="str">
        <f>'II.Concepto de gasto'!$B$1</f>
        <v>_06_Hacienda_y_Crédito_Público</v>
      </c>
      <c r="C183" s="9" t="str">
        <f>'II.Concepto de gasto'!$B$2</f>
        <v>Comisión Nacional de Seguros y Fianzas</v>
      </c>
      <c r="D183" s="10" t="str">
        <f>'II.Concepto de gasto'!$E$7</f>
        <v>2021</v>
      </c>
      <c r="E183" s="13" t="str">
        <f>'II.Concepto de gasto'!$A$10</f>
        <v>14404 - Cuotas para el seguro de separación individualizado</v>
      </c>
      <c r="F183" s="11">
        <f>'II.Concepto de gasto'!$E$10</f>
        <v>0</v>
      </c>
      <c r="G183" s="11">
        <f t="shared" ref="G183:G241" si="4">SUM($F$182:$F$241)</f>
        <v>133904778.33999997</v>
      </c>
      <c r="H183" s="11">
        <f>'II.Concepto de gasto'!$E$8</f>
        <v>133904778.33999997</v>
      </c>
      <c r="I183" s="12" t="b">
        <f>Tabla16[[#This Row],[Validación2]]=Tabla16[[#This Row],[Validación1]]</f>
        <v>1</v>
      </c>
    </row>
    <row r="184" spans="1:9" s="10" customFormat="1" x14ac:dyDescent="0.2">
      <c r="A184" s="7">
        <v>1</v>
      </c>
      <c r="B184" s="8" t="str">
        <f>'II.Concepto de gasto'!$B$1</f>
        <v>_06_Hacienda_y_Crédito_Público</v>
      </c>
      <c r="C184" s="9" t="str">
        <f>'II.Concepto de gasto'!$B$2</f>
        <v>Comisión Nacional de Seguros y Fianzas</v>
      </c>
      <c r="D184" s="10" t="str">
        <f>'II.Concepto de gasto'!$E$7</f>
        <v>2021</v>
      </c>
      <c r="E184" s="13" t="str">
        <f>'II.Concepto de gasto'!$A$11</f>
        <v>21101 - Materiales y útiles de oficina</v>
      </c>
      <c r="F184" s="11">
        <f>'II.Concepto de gasto'!$E$11</f>
        <v>277050.96999999997</v>
      </c>
      <c r="G184" s="11">
        <f t="shared" si="4"/>
        <v>133904778.33999997</v>
      </c>
      <c r="H184" s="11">
        <f>'II.Concepto de gasto'!$E$8</f>
        <v>133904778.33999997</v>
      </c>
      <c r="I184" s="12" t="b">
        <f>Tabla16[[#This Row],[Validación2]]=Tabla16[[#This Row],[Validación1]]</f>
        <v>1</v>
      </c>
    </row>
    <row r="185" spans="1:9" s="10" customFormat="1" x14ac:dyDescent="0.2">
      <c r="A185" s="7">
        <v>1</v>
      </c>
      <c r="B185" s="8" t="str">
        <f>'II.Concepto de gasto'!$B$1</f>
        <v>_06_Hacienda_y_Crédito_Público</v>
      </c>
      <c r="C185" s="9" t="str">
        <f>'II.Concepto de gasto'!$B$2</f>
        <v>Comisión Nacional de Seguros y Fianzas</v>
      </c>
      <c r="D185" s="10" t="str">
        <f>'II.Concepto de gasto'!$E$7</f>
        <v>2021</v>
      </c>
      <c r="E185" s="13" t="str">
        <f>'II.Concepto de gasto'!$A$12</f>
        <v>21201 - Materiales y útiles de impresión y reproducción</v>
      </c>
      <c r="F185" s="11">
        <f>'II.Concepto de gasto'!$E$12</f>
        <v>0</v>
      </c>
      <c r="G185" s="11">
        <f t="shared" si="4"/>
        <v>133904778.33999997</v>
      </c>
      <c r="H185" s="11">
        <f>'II.Concepto de gasto'!$E$8</f>
        <v>133904778.33999997</v>
      </c>
      <c r="I185" s="12" t="b">
        <f>Tabla16[[#This Row],[Validación2]]=Tabla16[[#This Row],[Validación1]]</f>
        <v>1</v>
      </c>
    </row>
    <row r="186" spans="1:9" s="10" customFormat="1" x14ac:dyDescent="0.2">
      <c r="A186" s="7">
        <v>1</v>
      </c>
      <c r="B186" s="8" t="str">
        <f>'II.Concepto de gasto'!$B$1</f>
        <v>_06_Hacienda_y_Crédito_Público</v>
      </c>
      <c r="C186" s="9" t="str">
        <f>'II.Concepto de gasto'!$B$2</f>
        <v>Comisión Nacional de Seguros y Fianzas</v>
      </c>
      <c r="D186" s="10" t="str">
        <f>'II.Concepto de gasto'!$E$7</f>
        <v>2021</v>
      </c>
      <c r="E186" s="13" t="str">
        <f>'II.Concepto de gasto'!$A$13</f>
        <v>21401 - Materiales y útiles consumibles para el procesamiento en equipos y bienes informáticos</v>
      </c>
      <c r="F186" s="11">
        <f>'II.Concepto de gasto'!$E$13</f>
        <v>9402.42</v>
      </c>
      <c r="G186" s="11">
        <f t="shared" si="4"/>
        <v>133904778.33999997</v>
      </c>
      <c r="H186" s="11">
        <f>'II.Concepto de gasto'!$E$8</f>
        <v>133904778.33999997</v>
      </c>
      <c r="I186" s="12" t="b">
        <f>Tabla16[[#This Row],[Validación2]]=Tabla16[[#This Row],[Validación1]]</f>
        <v>1</v>
      </c>
    </row>
    <row r="187" spans="1:9" s="10" customFormat="1" x14ac:dyDescent="0.2">
      <c r="A187" s="7">
        <v>1</v>
      </c>
      <c r="B187" s="8" t="str">
        <f>'II.Concepto de gasto'!$B$1</f>
        <v>_06_Hacienda_y_Crédito_Público</v>
      </c>
      <c r="C187" s="9" t="str">
        <f>'II.Concepto de gasto'!$B$2</f>
        <v>Comisión Nacional de Seguros y Fianzas</v>
      </c>
      <c r="D187" s="10" t="str">
        <f>'II.Concepto de gasto'!$E$7</f>
        <v>2021</v>
      </c>
      <c r="E187" s="13" t="str">
        <f>'II.Concepto de gasto'!$A$14</f>
        <v>21501 - Material de apoyo informativo</v>
      </c>
      <c r="F187" s="11">
        <f>'II.Concepto de gasto'!$E$14</f>
        <v>68690.34</v>
      </c>
      <c r="G187" s="11">
        <f t="shared" si="4"/>
        <v>133904778.33999997</v>
      </c>
      <c r="H187" s="11">
        <f>'II.Concepto de gasto'!$E$8</f>
        <v>133904778.33999997</v>
      </c>
      <c r="I187" s="12" t="b">
        <f>Tabla16[[#This Row],[Validación2]]=Tabla16[[#This Row],[Validación1]]</f>
        <v>1</v>
      </c>
    </row>
    <row r="188" spans="1:9" s="10" customFormat="1" x14ac:dyDescent="0.2">
      <c r="A188" s="7">
        <v>1</v>
      </c>
      <c r="B188" s="8" t="str">
        <f>'II.Concepto de gasto'!$B$1</f>
        <v>_06_Hacienda_y_Crédito_Público</v>
      </c>
      <c r="C188" s="9" t="str">
        <f>'II.Concepto de gasto'!$B$2</f>
        <v>Comisión Nacional de Seguros y Fianzas</v>
      </c>
      <c r="D188" s="10" t="str">
        <f>'II.Concepto de gasto'!$E$7</f>
        <v>2021</v>
      </c>
      <c r="E188" s="13" t="str">
        <f>'II.Concepto de gasto'!$A$15</f>
        <v>22102 - Productos alimenticios para personas derivado de la prestación de servicios públicos en unidades de salud, educativas, de readaptación social y otras</v>
      </c>
      <c r="F188" s="11">
        <f>'II.Concepto de gasto'!$E$15</f>
        <v>0</v>
      </c>
      <c r="G188" s="11">
        <f t="shared" si="4"/>
        <v>133904778.33999997</v>
      </c>
      <c r="H188" s="11">
        <f>'II.Concepto de gasto'!$E$8</f>
        <v>133904778.33999997</v>
      </c>
      <c r="I188" s="12" t="b">
        <f>Tabla16[[#This Row],[Validación2]]=Tabla16[[#This Row],[Validación1]]</f>
        <v>1</v>
      </c>
    </row>
    <row r="189" spans="1:9" s="10" customFormat="1" x14ac:dyDescent="0.2">
      <c r="A189" s="7">
        <v>1</v>
      </c>
      <c r="B189" s="8" t="str">
        <f>'II.Concepto de gasto'!$B$1</f>
        <v>_06_Hacienda_y_Crédito_Público</v>
      </c>
      <c r="C189" s="9" t="str">
        <f>'II.Concepto de gasto'!$B$2</f>
        <v>Comisión Nacional de Seguros y Fianzas</v>
      </c>
      <c r="D189" s="10" t="str">
        <f>'II.Concepto de gasto'!$E$7</f>
        <v>2021</v>
      </c>
      <c r="E189" s="13" t="str">
        <f>'II.Concepto de gasto'!$A$16</f>
        <v>22103 - Productos alimenticios para el personal que realiza labores en campo o de supervisión</v>
      </c>
      <c r="F189" s="11">
        <f>'II.Concepto de gasto'!$E$16</f>
        <v>0</v>
      </c>
      <c r="G189" s="11">
        <f t="shared" si="4"/>
        <v>133904778.33999997</v>
      </c>
      <c r="H189" s="11">
        <f>'II.Concepto de gasto'!$E$8</f>
        <v>133904778.33999997</v>
      </c>
      <c r="I189" s="12" t="b">
        <f>Tabla16[[#This Row],[Validación2]]=Tabla16[[#This Row],[Validación1]]</f>
        <v>1</v>
      </c>
    </row>
    <row r="190" spans="1:9" s="10" customFormat="1" x14ac:dyDescent="0.2">
      <c r="A190" s="7">
        <v>1</v>
      </c>
      <c r="B190" s="8" t="str">
        <f>'II.Concepto de gasto'!$B$1</f>
        <v>_06_Hacienda_y_Crédito_Público</v>
      </c>
      <c r="C190" s="9" t="str">
        <f>'II.Concepto de gasto'!$B$2</f>
        <v>Comisión Nacional de Seguros y Fianzas</v>
      </c>
      <c r="D190" s="10" t="str">
        <f>'II.Concepto de gasto'!$E$7</f>
        <v>2021</v>
      </c>
      <c r="E190" s="13" t="str">
        <f>'II.Concepto de gasto'!$A$17</f>
        <v>22104 - Productos alimenticios para el personal en las instalaciones de las dependencias y entidades</v>
      </c>
      <c r="F190" s="11">
        <f>'II.Concepto de gasto'!$E$17</f>
        <v>194426.01</v>
      </c>
      <c r="G190" s="11">
        <f t="shared" si="4"/>
        <v>133904778.33999997</v>
      </c>
      <c r="H190" s="11">
        <f>'II.Concepto de gasto'!$E$8</f>
        <v>133904778.33999997</v>
      </c>
      <c r="I190" s="12" t="b">
        <f>Tabla16[[#This Row],[Validación2]]=Tabla16[[#This Row],[Validación1]]</f>
        <v>1</v>
      </c>
    </row>
    <row r="191" spans="1:9" s="10" customFormat="1" x14ac:dyDescent="0.2">
      <c r="A191" s="7">
        <v>1</v>
      </c>
      <c r="B191" s="8" t="str">
        <f>'II.Concepto de gasto'!$B$1</f>
        <v>_06_Hacienda_y_Crédito_Público</v>
      </c>
      <c r="C191" s="9" t="str">
        <f>'II.Concepto de gasto'!$B$2</f>
        <v>Comisión Nacional de Seguros y Fianzas</v>
      </c>
      <c r="D191" s="10" t="str">
        <f>'II.Concepto de gasto'!$E$7</f>
        <v>2021</v>
      </c>
      <c r="E191" s="13" t="str">
        <f>'II.Concepto de gasto'!$A$18</f>
        <v>22106 - Productos alimenticios para el personal derivado de actividades extraordinarias</v>
      </c>
      <c r="F191" s="11">
        <f>'II.Concepto de gasto'!$E$18</f>
        <v>0</v>
      </c>
      <c r="G191" s="11">
        <f t="shared" si="4"/>
        <v>133904778.33999997</v>
      </c>
      <c r="H191" s="11">
        <f>'II.Concepto de gasto'!$E$8</f>
        <v>133904778.33999997</v>
      </c>
      <c r="I191" s="12" t="b">
        <f>Tabla16[[#This Row],[Validación2]]=Tabla16[[#This Row],[Validación1]]</f>
        <v>1</v>
      </c>
    </row>
    <row r="192" spans="1:9" s="10" customFormat="1" x14ac:dyDescent="0.2">
      <c r="A192" s="7">
        <v>1</v>
      </c>
      <c r="B192" s="8" t="str">
        <f>'II.Concepto de gasto'!$B$1</f>
        <v>_06_Hacienda_y_Crédito_Público</v>
      </c>
      <c r="C192" s="9" t="str">
        <f>'II.Concepto de gasto'!$B$2</f>
        <v>Comisión Nacional de Seguros y Fianzas</v>
      </c>
      <c r="D192" s="10" t="str">
        <f>'II.Concepto de gasto'!$E$7</f>
        <v>2021</v>
      </c>
      <c r="E192" s="13" t="str">
        <f>'II.Concepto de gasto'!$A$19</f>
        <v>26102 - Combustibles, lubricantes y aditivos para vehículos terrestres, aéreos, marítimos, lacustres y fluviales destinados a servicios públicos y la operación de programas públicos</v>
      </c>
      <c r="F192" s="11">
        <f>'II.Concepto de gasto'!$E$19</f>
        <v>0</v>
      </c>
      <c r="G192" s="11">
        <f t="shared" si="4"/>
        <v>133904778.33999997</v>
      </c>
      <c r="H192" s="11">
        <f>'II.Concepto de gasto'!$E$8</f>
        <v>133904778.33999997</v>
      </c>
      <c r="I192" s="12" t="b">
        <f>Tabla16[[#This Row],[Validación2]]=Tabla16[[#This Row],[Validación1]]</f>
        <v>1</v>
      </c>
    </row>
    <row r="193" spans="1:9" s="10" customFormat="1" x14ac:dyDescent="0.2">
      <c r="A193" s="7">
        <v>1</v>
      </c>
      <c r="B193" s="8" t="str">
        <f>'II.Concepto de gasto'!$B$1</f>
        <v>_06_Hacienda_y_Crédito_Público</v>
      </c>
      <c r="C193" s="9" t="str">
        <f>'II.Concepto de gasto'!$B$2</f>
        <v>Comisión Nacional de Seguros y Fianzas</v>
      </c>
      <c r="D193" s="10" t="str">
        <f>'II.Concepto de gasto'!$E$7</f>
        <v>2021</v>
      </c>
      <c r="E193" s="13" t="str">
        <f>'II.Concepto de gasto'!$A$20</f>
        <v>26103 - Combustibles, lubricantes y aditivos para vehículos terrestres, aéreos, marítimos, lacustres y fluviales destinados a servicios administrativos</v>
      </c>
      <c r="F193" s="11">
        <f>'II.Concepto de gasto'!$E$20</f>
        <v>0</v>
      </c>
      <c r="G193" s="11">
        <f t="shared" si="4"/>
        <v>133904778.33999997</v>
      </c>
      <c r="H193" s="11">
        <f>'II.Concepto de gasto'!$E$8</f>
        <v>133904778.33999997</v>
      </c>
      <c r="I193" s="12" t="b">
        <f>Tabla16[[#This Row],[Validación2]]=Tabla16[[#This Row],[Validación1]]</f>
        <v>1</v>
      </c>
    </row>
    <row r="194" spans="1:9" s="10" customFormat="1" x14ac:dyDescent="0.2">
      <c r="A194" s="7">
        <v>1</v>
      </c>
      <c r="B194" s="8" t="str">
        <f>'II.Concepto de gasto'!$B$1</f>
        <v>_06_Hacienda_y_Crédito_Público</v>
      </c>
      <c r="C194" s="9" t="str">
        <f>'II.Concepto de gasto'!$B$2</f>
        <v>Comisión Nacional de Seguros y Fianzas</v>
      </c>
      <c r="D194" s="10" t="str">
        <f>'II.Concepto de gasto'!$E$7</f>
        <v>2021</v>
      </c>
      <c r="E194" s="13" t="str">
        <f>'II.Concepto de gasto'!$A$21</f>
        <v>26104 - Combustibles, lubricantes y aditivos para vehículos terrestres, aéreos, marítimos, lacustres y fluviales asignados a servidores públicos</v>
      </c>
      <c r="F194" s="11">
        <f>'II.Concepto de gasto'!$E$21</f>
        <v>49101.18</v>
      </c>
      <c r="G194" s="11">
        <f t="shared" si="4"/>
        <v>133904778.33999997</v>
      </c>
      <c r="H194" s="11">
        <f>'II.Concepto de gasto'!$E$8</f>
        <v>133904778.33999997</v>
      </c>
      <c r="I194" s="12" t="b">
        <f>Tabla16[[#This Row],[Validación2]]=Tabla16[[#This Row],[Validación1]]</f>
        <v>1</v>
      </c>
    </row>
    <row r="195" spans="1:9" s="10" customFormat="1" x14ac:dyDescent="0.2">
      <c r="A195" s="7">
        <v>1</v>
      </c>
      <c r="B195" s="8" t="str">
        <f>'II.Concepto de gasto'!$B$1</f>
        <v>_06_Hacienda_y_Crédito_Público</v>
      </c>
      <c r="C195" s="9" t="str">
        <f>'II.Concepto de gasto'!$B$2</f>
        <v>Comisión Nacional de Seguros y Fianzas</v>
      </c>
      <c r="D195" s="10" t="str">
        <f>'II.Concepto de gasto'!$E$7</f>
        <v>2021</v>
      </c>
      <c r="E195" s="13" t="str">
        <f>'II.Concepto de gasto'!$A$22</f>
        <v>26105 - Combustibles, lubricantes y aditivos para maquinaria, equipo de producción y servicios administrativos</v>
      </c>
      <c r="F195" s="11">
        <f>'II.Concepto de gasto'!$E$22</f>
        <v>0</v>
      </c>
      <c r="G195" s="11">
        <f t="shared" si="4"/>
        <v>133904778.33999997</v>
      </c>
      <c r="H195" s="11">
        <f>'II.Concepto de gasto'!$E$8</f>
        <v>133904778.33999997</v>
      </c>
      <c r="I195" s="12" t="b">
        <f>Tabla16[[#This Row],[Validación2]]=Tabla16[[#This Row],[Validación1]]</f>
        <v>1</v>
      </c>
    </row>
    <row r="196" spans="1:9" s="10" customFormat="1" x14ac:dyDescent="0.2">
      <c r="A196" s="7">
        <v>1</v>
      </c>
      <c r="B196" s="8" t="str">
        <f>'II.Concepto de gasto'!$B$1</f>
        <v>_06_Hacienda_y_Crédito_Público</v>
      </c>
      <c r="C196" s="9" t="str">
        <f>'II.Concepto de gasto'!$B$2</f>
        <v>Comisión Nacional de Seguros y Fianzas</v>
      </c>
      <c r="D196" s="10" t="str">
        <f>'II.Concepto de gasto'!$E$7</f>
        <v>2021</v>
      </c>
      <c r="E196" s="13" t="str">
        <f>'II.Concepto de gasto'!$A$23</f>
        <v>31201 Servicios de gas</v>
      </c>
      <c r="F196" s="11">
        <f>'II.Concepto de gasto'!$E$23</f>
        <v>0</v>
      </c>
      <c r="G196" s="11">
        <f t="shared" si="4"/>
        <v>133904778.33999997</v>
      </c>
      <c r="H196" s="11">
        <f>'II.Concepto de gasto'!$E$8</f>
        <v>133904778.33999997</v>
      </c>
      <c r="I196" s="12" t="b">
        <f>Tabla16[[#This Row],[Validación2]]=Tabla16[[#This Row],[Validación1]]</f>
        <v>1</v>
      </c>
    </row>
    <row r="197" spans="1:9" s="10" customFormat="1" x14ac:dyDescent="0.2">
      <c r="A197" s="7">
        <v>1</v>
      </c>
      <c r="B197" s="8" t="str">
        <f>'II.Concepto de gasto'!$B$1</f>
        <v>_06_Hacienda_y_Crédito_Público</v>
      </c>
      <c r="C197" s="9" t="str">
        <f>'II.Concepto de gasto'!$B$2</f>
        <v>Comisión Nacional de Seguros y Fianzas</v>
      </c>
      <c r="D197" s="10" t="str">
        <f>'II.Concepto de gasto'!$E$7</f>
        <v>2021</v>
      </c>
      <c r="E197" s="13" t="str">
        <f>'II.Concepto de gasto'!$A$24</f>
        <v>31301 Servicios de agua</v>
      </c>
      <c r="F197" s="11">
        <f>'II.Concepto de gasto'!$E$24</f>
        <v>282489</v>
      </c>
      <c r="G197" s="11">
        <f t="shared" si="4"/>
        <v>133904778.33999997</v>
      </c>
      <c r="H197" s="11">
        <f>'II.Concepto de gasto'!$E$8</f>
        <v>133904778.33999997</v>
      </c>
      <c r="I197" s="12" t="b">
        <f>Tabla16[[#This Row],[Validación2]]=Tabla16[[#This Row],[Validación1]]</f>
        <v>1</v>
      </c>
    </row>
    <row r="198" spans="1:9" s="10" customFormat="1" x14ac:dyDescent="0.2">
      <c r="A198" s="7">
        <v>1</v>
      </c>
      <c r="B198" s="8" t="str">
        <f>'II.Concepto de gasto'!$B$1</f>
        <v>_06_Hacienda_y_Crédito_Público</v>
      </c>
      <c r="C198" s="9" t="str">
        <f>'II.Concepto de gasto'!$B$2</f>
        <v>Comisión Nacional de Seguros y Fianzas</v>
      </c>
      <c r="D198" s="10" t="str">
        <f>'II.Concepto de gasto'!$E$7</f>
        <v>2021</v>
      </c>
      <c r="E198" s="13" t="str">
        <f>'II.Concepto de gasto'!$A$25</f>
        <v>31401 - Servicio telefónico convencional</v>
      </c>
      <c r="F198" s="11">
        <f>'II.Concepto de gasto'!$E$25</f>
        <v>630727.13</v>
      </c>
      <c r="G198" s="11">
        <f t="shared" si="4"/>
        <v>133904778.33999997</v>
      </c>
      <c r="H198" s="11">
        <f>'II.Concepto de gasto'!$E$8</f>
        <v>133904778.33999997</v>
      </c>
      <c r="I198" s="12" t="b">
        <f>Tabla16[[#This Row],[Validación2]]=Tabla16[[#This Row],[Validación1]]</f>
        <v>1</v>
      </c>
    </row>
    <row r="199" spans="1:9" s="10" customFormat="1" x14ac:dyDescent="0.2">
      <c r="A199" s="7">
        <v>1</v>
      </c>
      <c r="B199" s="8" t="str">
        <f>'II.Concepto de gasto'!$B$1</f>
        <v>_06_Hacienda_y_Crédito_Público</v>
      </c>
      <c r="C199" s="9" t="str">
        <f>'II.Concepto de gasto'!$B$2</f>
        <v>Comisión Nacional de Seguros y Fianzas</v>
      </c>
      <c r="D199" s="10" t="str">
        <f>'II.Concepto de gasto'!$E$7</f>
        <v>2021</v>
      </c>
      <c r="E199" s="13" t="str">
        <f>'II.Concepto de gasto'!$A$26</f>
        <v>31501 - Servicio de telefonía celular</v>
      </c>
      <c r="F199" s="11">
        <f>'II.Concepto de gasto'!$E$26</f>
        <v>99611.66</v>
      </c>
      <c r="G199" s="11">
        <f t="shared" si="4"/>
        <v>133904778.33999997</v>
      </c>
      <c r="H199" s="11">
        <f>'II.Concepto de gasto'!$E$8</f>
        <v>133904778.33999997</v>
      </c>
      <c r="I199" s="12" t="b">
        <f>Tabla16[[#This Row],[Validación2]]=Tabla16[[#This Row],[Validación1]]</f>
        <v>1</v>
      </c>
    </row>
    <row r="200" spans="1:9" s="10" customFormat="1" x14ac:dyDescent="0.2">
      <c r="A200" s="7">
        <v>1</v>
      </c>
      <c r="B200" s="8" t="str">
        <f>'II.Concepto de gasto'!$B$1</f>
        <v>_06_Hacienda_y_Crédito_Público</v>
      </c>
      <c r="C200" s="9" t="str">
        <f>'II.Concepto de gasto'!$B$2</f>
        <v>Comisión Nacional de Seguros y Fianzas</v>
      </c>
      <c r="D200" s="10" t="str">
        <f>'II.Concepto de gasto'!$E$7</f>
        <v>2021</v>
      </c>
      <c r="E200" s="13" t="str">
        <f>'II.Concepto de gasto'!$A$27</f>
        <v>31601 Servicio de radiolocalización</v>
      </c>
      <c r="F200" s="11">
        <f>'II.Concepto de gasto'!$E$27</f>
        <v>0</v>
      </c>
      <c r="G200" s="11">
        <f t="shared" si="4"/>
        <v>133904778.33999997</v>
      </c>
      <c r="H200" s="11">
        <f>'II.Concepto de gasto'!$E$8</f>
        <v>133904778.33999997</v>
      </c>
      <c r="I200" s="12" t="b">
        <f>Tabla16[[#This Row],[Validación2]]=Tabla16[[#This Row],[Validación1]]</f>
        <v>1</v>
      </c>
    </row>
    <row r="201" spans="1:9" s="10" customFormat="1" x14ac:dyDescent="0.2">
      <c r="A201" s="7">
        <v>1</v>
      </c>
      <c r="B201" s="8" t="str">
        <f>'II.Concepto de gasto'!$B$1</f>
        <v>_06_Hacienda_y_Crédito_Público</v>
      </c>
      <c r="C201" s="9" t="str">
        <f>'II.Concepto de gasto'!$B$2</f>
        <v>Comisión Nacional de Seguros y Fianzas</v>
      </c>
      <c r="D201" s="10" t="str">
        <f>'II.Concepto de gasto'!$E$7</f>
        <v>2021</v>
      </c>
      <c r="E201" s="13" t="str">
        <f>'II.Concepto de gasto'!$A$28</f>
        <v>31602 Servicios de telecomunicaciones</v>
      </c>
      <c r="F201" s="11">
        <f>'II.Concepto de gasto'!$E$28</f>
        <v>0</v>
      </c>
      <c r="G201" s="11">
        <f t="shared" si="4"/>
        <v>133904778.33999997</v>
      </c>
      <c r="H201" s="11">
        <f>'II.Concepto de gasto'!$E$8</f>
        <v>133904778.33999997</v>
      </c>
      <c r="I201" s="12" t="b">
        <f>Tabla16[[#This Row],[Validación2]]=Tabla16[[#This Row],[Validación1]]</f>
        <v>1</v>
      </c>
    </row>
    <row r="202" spans="1:9" s="10" customFormat="1" x14ac:dyDescent="0.2">
      <c r="A202" s="7">
        <v>1</v>
      </c>
      <c r="B202" s="8" t="str">
        <f>'II.Concepto de gasto'!$B$1</f>
        <v>_06_Hacienda_y_Crédito_Público</v>
      </c>
      <c r="C202" s="9" t="str">
        <f>'II.Concepto de gasto'!$B$2</f>
        <v>Comisión Nacional de Seguros y Fianzas</v>
      </c>
      <c r="D202" s="10" t="str">
        <f>'II.Concepto de gasto'!$E$7</f>
        <v>2021</v>
      </c>
      <c r="E202" s="13" t="str">
        <f>'II.Concepto de gasto'!$A$29</f>
        <v>31603 Servicios de internet</v>
      </c>
      <c r="F202" s="11">
        <f>'II.Concepto de gasto'!$E$29</f>
        <v>0</v>
      </c>
      <c r="G202" s="11">
        <f t="shared" si="4"/>
        <v>133904778.33999997</v>
      </c>
      <c r="H202" s="11">
        <f>'II.Concepto de gasto'!$E$8</f>
        <v>133904778.33999997</v>
      </c>
      <c r="I202" s="12" t="b">
        <f>Tabla16[[#This Row],[Validación2]]=Tabla16[[#This Row],[Validación1]]</f>
        <v>1</v>
      </c>
    </row>
    <row r="203" spans="1:9" s="10" customFormat="1" x14ac:dyDescent="0.2">
      <c r="A203" s="7">
        <v>1</v>
      </c>
      <c r="B203" s="8" t="str">
        <f>'II.Concepto de gasto'!$B$1</f>
        <v>_06_Hacienda_y_Crédito_Público</v>
      </c>
      <c r="C203" s="9" t="str">
        <f>'II.Concepto de gasto'!$B$2</f>
        <v>Comisión Nacional de Seguros y Fianzas</v>
      </c>
      <c r="D203" s="10" t="str">
        <f>'II.Concepto de gasto'!$E$7</f>
        <v>2021</v>
      </c>
      <c r="E203" s="13" t="str">
        <f>'II.Concepto de gasto'!$A$30</f>
        <v>31701 Servicio de conducción de señales analógicas y digitales</v>
      </c>
      <c r="F203" s="11">
        <f>'II.Concepto de gasto'!$E$30</f>
        <v>30724194.27</v>
      </c>
      <c r="G203" s="11">
        <f t="shared" si="4"/>
        <v>133904778.33999997</v>
      </c>
      <c r="H203" s="11">
        <f>'II.Concepto de gasto'!$E$8</f>
        <v>133904778.33999997</v>
      </c>
      <c r="I203" s="12" t="b">
        <f>Tabla16[[#This Row],[Validación2]]=Tabla16[[#This Row],[Validación1]]</f>
        <v>1</v>
      </c>
    </row>
    <row r="204" spans="1:9" s="10" customFormat="1" x14ac:dyDescent="0.2">
      <c r="A204" s="7">
        <v>1</v>
      </c>
      <c r="B204" s="8" t="str">
        <f>'II.Concepto de gasto'!$B$1</f>
        <v>_06_Hacienda_y_Crédito_Público</v>
      </c>
      <c r="C204" s="9" t="str">
        <f>'II.Concepto de gasto'!$B$2</f>
        <v>Comisión Nacional de Seguros y Fianzas</v>
      </c>
      <c r="D204" s="10" t="str">
        <f>'II.Concepto de gasto'!$E$7</f>
        <v>2021</v>
      </c>
      <c r="E204" s="13" t="str">
        <f>'II.Concepto de gasto'!$A$31</f>
        <v>31801 Servicio postal</v>
      </c>
      <c r="F204" s="11">
        <f>'II.Concepto de gasto'!$E$31</f>
        <v>1837901.6199999999</v>
      </c>
      <c r="G204" s="11">
        <f t="shared" si="4"/>
        <v>133904778.33999997</v>
      </c>
      <c r="H204" s="11">
        <f>'II.Concepto de gasto'!$E$8</f>
        <v>133904778.33999997</v>
      </c>
      <c r="I204" s="12" t="b">
        <f>Tabla16[[#This Row],[Validación2]]=Tabla16[[#This Row],[Validación1]]</f>
        <v>1</v>
      </c>
    </row>
    <row r="205" spans="1:9" s="10" customFormat="1" x14ac:dyDescent="0.2">
      <c r="A205" s="7">
        <v>1</v>
      </c>
      <c r="B205" s="8" t="str">
        <f>'II.Concepto de gasto'!$B$1</f>
        <v>_06_Hacienda_y_Crédito_Público</v>
      </c>
      <c r="C205" s="9" t="str">
        <f>'II.Concepto de gasto'!$B$2</f>
        <v>Comisión Nacional de Seguros y Fianzas</v>
      </c>
      <c r="D205" s="10" t="str">
        <f>'II.Concepto de gasto'!$E$7</f>
        <v>2021</v>
      </c>
      <c r="E205" s="13" t="str">
        <f>'II.Concepto de gasto'!$A$32</f>
        <v>31802 Servicio telegráfico</v>
      </c>
      <c r="F205" s="11">
        <f>'II.Concepto de gasto'!$E$32</f>
        <v>0</v>
      </c>
      <c r="G205" s="11">
        <f t="shared" si="4"/>
        <v>133904778.33999997</v>
      </c>
      <c r="H205" s="11">
        <f>'II.Concepto de gasto'!$E$8</f>
        <v>133904778.33999997</v>
      </c>
      <c r="I205" s="12" t="b">
        <f>Tabla16[[#This Row],[Validación2]]=Tabla16[[#This Row],[Validación1]]</f>
        <v>1</v>
      </c>
    </row>
    <row r="206" spans="1:9" s="10" customFormat="1" x14ac:dyDescent="0.2">
      <c r="A206" s="7">
        <v>1</v>
      </c>
      <c r="B206" s="8" t="str">
        <f>'II.Concepto de gasto'!$B$1</f>
        <v>_06_Hacienda_y_Crédito_Público</v>
      </c>
      <c r="C206" s="9" t="str">
        <f>'II.Concepto de gasto'!$B$2</f>
        <v>Comisión Nacional de Seguros y Fianzas</v>
      </c>
      <c r="D206" s="10" t="str">
        <f>'II.Concepto de gasto'!$E$7</f>
        <v>2021</v>
      </c>
      <c r="E206" s="13" t="str">
        <f>'II.Concepto de gasto'!$A$33</f>
        <v>31901 Servicios integrales de telecomunicación</v>
      </c>
      <c r="F206" s="11">
        <f>'II.Concepto de gasto'!$E$33</f>
        <v>0</v>
      </c>
      <c r="G206" s="11">
        <f t="shared" si="4"/>
        <v>133904778.33999997</v>
      </c>
      <c r="H206" s="11">
        <f>'II.Concepto de gasto'!$E$8</f>
        <v>133904778.33999997</v>
      </c>
      <c r="I206" s="12" t="b">
        <f>Tabla16[[#This Row],[Validación2]]=Tabla16[[#This Row],[Validación1]]</f>
        <v>1</v>
      </c>
    </row>
    <row r="207" spans="1:9" s="10" customFormat="1" x14ac:dyDescent="0.2">
      <c r="A207" s="7">
        <v>1</v>
      </c>
      <c r="B207" s="8" t="str">
        <f>'II.Concepto de gasto'!$B$1</f>
        <v>_06_Hacienda_y_Crédito_Público</v>
      </c>
      <c r="C207" s="9" t="str">
        <f>'II.Concepto de gasto'!$B$2</f>
        <v>Comisión Nacional de Seguros y Fianzas</v>
      </c>
      <c r="D207" s="10" t="str">
        <f>'II.Concepto de gasto'!$E$7</f>
        <v>2021</v>
      </c>
      <c r="E207" s="13" t="str">
        <f>'II.Concepto de gasto'!$A$34</f>
        <v>31902 Contratación de otros servicios</v>
      </c>
      <c r="F207" s="11">
        <f>'II.Concepto de gasto'!$E$34</f>
        <v>0</v>
      </c>
      <c r="G207" s="11">
        <f t="shared" si="4"/>
        <v>133904778.33999997</v>
      </c>
      <c r="H207" s="11">
        <f>'II.Concepto de gasto'!$E$8</f>
        <v>133904778.33999997</v>
      </c>
      <c r="I207" s="12" t="b">
        <f>Tabla16[[#This Row],[Validación2]]=Tabla16[[#This Row],[Validación1]]</f>
        <v>1</v>
      </c>
    </row>
    <row r="208" spans="1:9" s="10" customFormat="1" x14ac:dyDescent="0.2">
      <c r="A208" s="7">
        <v>1</v>
      </c>
      <c r="B208" s="8" t="str">
        <f>'II.Concepto de gasto'!$B$1</f>
        <v>_06_Hacienda_y_Crédito_Público</v>
      </c>
      <c r="C208" s="9" t="str">
        <f>'II.Concepto de gasto'!$B$2</f>
        <v>Comisión Nacional de Seguros y Fianzas</v>
      </c>
      <c r="D208" s="10" t="str">
        <f>'II.Concepto de gasto'!$E$7</f>
        <v>2021</v>
      </c>
      <c r="E208" s="13" t="str">
        <f>'II.Concepto de gasto'!$A$35</f>
        <v>31904 Servicios integrales de infraestructura de cómputo</v>
      </c>
      <c r="F208" s="11">
        <f>'II.Concepto de gasto'!$E$35</f>
        <v>86509972.349999994</v>
      </c>
      <c r="G208" s="11">
        <f t="shared" si="4"/>
        <v>133904778.33999997</v>
      </c>
      <c r="H208" s="11">
        <f>'II.Concepto de gasto'!$E$8</f>
        <v>133904778.33999997</v>
      </c>
      <c r="I208" s="12" t="b">
        <f>Tabla16[[#This Row],[Validación2]]=Tabla16[[#This Row],[Validación1]]</f>
        <v>1</v>
      </c>
    </row>
    <row r="209" spans="1:9" s="10" customFormat="1" x14ac:dyDescent="0.2">
      <c r="A209" s="7">
        <v>1</v>
      </c>
      <c r="B209" s="8" t="str">
        <f>'II.Concepto de gasto'!$B$1</f>
        <v>_06_Hacienda_y_Crédito_Público</v>
      </c>
      <c r="C209" s="9" t="str">
        <f>'II.Concepto de gasto'!$B$2</f>
        <v>Comisión Nacional de Seguros y Fianzas</v>
      </c>
      <c r="D209" s="10" t="str">
        <f>'II.Concepto de gasto'!$E$7</f>
        <v>2021</v>
      </c>
      <c r="E209" s="13" t="str">
        <f>'II.Concepto de gasto'!$A$36</f>
        <v>32101 - Arrendamiento de terrenos</v>
      </c>
      <c r="F209" s="11">
        <f>'II.Concepto de gasto'!$E$36</f>
        <v>0</v>
      </c>
      <c r="G209" s="11">
        <f t="shared" si="4"/>
        <v>133904778.33999997</v>
      </c>
      <c r="H209" s="11">
        <f>'II.Concepto de gasto'!$E$8</f>
        <v>133904778.33999997</v>
      </c>
      <c r="I209" s="12" t="b">
        <f>Tabla16[[#This Row],[Validación2]]=Tabla16[[#This Row],[Validación1]]</f>
        <v>1</v>
      </c>
    </row>
    <row r="210" spans="1:9" s="10" customFormat="1" x14ac:dyDescent="0.2">
      <c r="A210" s="7">
        <v>1</v>
      </c>
      <c r="B210" s="8" t="str">
        <f>'II.Concepto de gasto'!$B$1</f>
        <v>_06_Hacienda_y_Crédito_Público</v>
      </c>
      <c r="C210" s="9" t="str">
        <f>'II.Concepto de gasto'!$B$2</f>
        <v>Comisión Nacional de Seguros y Fianzas</v>
      </c>
      <c r="D210" s="10" t="str">
        <f>'II.Concepto de gasto'!$E$7</f>
        <v>2021</v>
      </c>
      <c r="E210" s="13" t="str">
        <f>'II.Concepto de gasto'!$A$37</f>
        <v>32201 - Arrendamiento de edificios y locales</v>
      </c>
      <c r="F210" s="11">
        <f>'II.Concepto de gasto'!$E$37</f>
        <v>5301226.4700000007</v>
      </c>
      <c r="G210" s="11">
        <f t="shared" si="4"/>
        <v>133904778.33999997</v>
      </c>
      <c r="H210" s="11">
        <f>'II.Concepto de gasto'!$E$8</f>
        <v>133904778.33999997</v>
      </c>
      <c r="I210" s="12" t="b">
        <f>Tabla16[[#This Row],[Validación2]]=Tabla16[[#This Row],[Validación1]]</f>
        <v>1</v>
      </c>
    </row>
    <row r="211" spans="1:9" s="10" customFormat="1" x14ac:dyDescent="0.2">
      <c r="A211" s="7">
        <v>1</v>
      </c>
      <c r="B211" s="8" t="str">
        <f>'II.Concepto de gasto'!$B$1</f>
        <v>_06_Hacienda_y_Crédito_Público</v>
      </c>
      <c r="C211" s="9" t="str">
        <f>'II.Concepto de gasto'!$B$2</f>
        <v>Comisión Nacional de Seguros y Fianzas</v>
      </c>
      <c r="D211" s="10" t="str">
        <f>'II.Concepto de gasto'!$E$7</f>
        <v>2021</v>
      </c>
      <c r="E211" s="13" t="str">
        <f>'II.Concepto de gasto'!$A$38</f>
        <v>32301 - Arrendamiento de equipo y bienes informáticos</v>
      </c>
      <c r="F211" s="11">
        <f>'II.Concepto de gasto'!$E$38</f>
        <v>96465.01999999999</v>
      </c>
      <c r="G211" s="11">
        <f t="shared" si="4"/>
        <v>133904778.33999997</v>
      </c>
      <c r="H211" s="11">
        <f>'II.Concepto de gasto'!$E$8</f>
        <v>133904778.33999997</v>
      </c>
      <c r="I211" s="12" t="b">
        <f>Tabla16[[#This Row],[Validación2]]=Tabla16[[#This Row],[Validación1]]</f>
        <v>1</v>
      </c>
    </row>
    <row r="212" spans="1:9" s="10" customFormat="1" x14ac:dyDescent="0.2">
      <c r="A212" s="7">
        <v>1</v>
      </c>
      <c r="B212" s="8" t="str">
        <f>'II.Concepto de gasto'!$B$1</f>
        <v>_06_Hacienda_y_Crédito_Público</v>
      </c>
      <c r="C212" s="9" t="str">
        <f>'II.Concepto de gasto'!$B$2</f>
        <v>Comisión Nacional de Seguros y Fianzas</v>
      </c>
      <c r="D212" s="10" t="str">
        <f>'II.Concepto de gasto'!$E$7</f>
        <v>2021</v>
      </c>
      <c r="E212" s="13" t="str">
        <f>'II.Concepto de gasto'!$A$39</f>
        <v>32302 - Arrendamiento de mobiliario</v>
      </c>
      <c r="F212" s="11">
        <f>'II.Concepto de gasto'!$E$39</f>
        <v>0</v>
      </c>
      <c r="G212" s="11">
        <f t="shared" si="4"/>
        <v>133904778.33999997</v>
      </c>
      <c r="H212" s="11">
        <f>'II.Concepto de gasto'!$E$8</f>
        <v>133904778.33999997</v>
      </c>
      <c r="I212" s="12" t="b">
        <f>Tabla16[[#This Row],[Validación2]]=Tabla16[[#This Row],[Validación1]]</f>
        <v>1</v>
      </c>
    </row>
    <row r="213" spans="1:9" s="10" customFormat="1" x14ac:dyDescent="0.2">
      <c r="A213" s="7">
        <v>1</v>
      </c>
      <c r="B213" s="8" t="str">
        <f>'II.Concepto de gasto'!$B$1</f>
        <v>_06_Hacienda_y_Crédito_Público</v>
      </c>
      <c r="C213" s="9" t="str">
        <f>'II.Concepto de gasto'!$B$2</f>
        <v>Comisión Nacional de Seguros y Fianzas</v>
      </c>
      <c r="D213" s="10" t="str">
        <f>'II.Concepto de gasto'!$E$7</f>
        <v>2021</v>
      </c>
      <c r="E213" s="13" t="str">
        <f>'II.Concepto de gasto'!$A$40</f>
        <v>32303 - Arrendamiento de equipo de telecomunicaciones</v>
      </c>
      <c r="F213" s="11">
        <f>'II.Concepto de gasto'!$E$40</f>
        <v>2276305.35</v>
      </c>
      <c r="G213" s="11">
        <f t="shared" si="4"/>
        <v>133904778.33999997</v>
      </c>
      <c r="H213" s="11">
        <f>'II.Concepto de gasto'!$E$8</f>
        <v>133904778.33999997</v>
      </c>
      <c r="I213" s="12" t="b">
        <f>Tabla16[[#This Row],[Validación2]]=Tabla16[[#This Row],[Validación1]]</f>
        <v>1</v>
      </c>
    </row>
    <row r="214" spans="1:9" s="10" customFormat="1" x14ac:dyDescent="0.2">
      <c r="A214" s="7">
        <v>1</v>
      </c>
      <c r="B214" s="8" t="str">
        <f>'II.Concepto de gasto'!$B$1</f>
        <v>_06_Hacienda_y_Crédito_Público</v>
      </c>
      <c r="C214" s="9" t="str">
        <f>'II.Concepto de gasto'!$B$2</f>
        <v>Comisión Nacional de Seguros y Fianzas</v>
      </c>
      <c r="D214" s="10" t="str">
        <f>'II.Concepto de gasto'!$E$7</f>
        <v>2021</v>
      </c>
      <c r="E214" s="13" t="str">
        <f>'II.Concepto de gasto'!$A$41</f>
        <v>32502 - Arrendamiento de vehículos terrestres, aéreos, marítimos, lacustres y fluviales para servicios públicos y la operación de programas públicos</v>
      </c>
      <c r="F214" s="11">
        <f>'II.Concepto de gasto'!$E$41</f>
        <v>0</v>
      </c>
      <c r="G214" s="11">
        <f t="shared" si="4"/>
        <v>133904778.33999997</v>
      </c>
      <c r="H214" s="11">
        <f>'II.Concepto de gasto'!$E$8</f>
        <v>133904778.33999997</v>
      </c>
      <c r="I214" s="12" t="b">
        <f>Tabla16[[#This Row],[Validación2]]=Tabla16[[#This Row],[Validación1]]</f>
        <v>1</v>
      </c>
    </row>
    <row r="215" spans="1:9" s="10" customFormat="1" x14ac:dyDescent="0.2">
      <c r="A215" s="7">
        <v>1</v>
      </c>
      <c r="B215" s="8" t="str">
        <f>'II.Concepto de gasto'!$B$1</f>
        <v>_06_Hacienda_y_Crédito_Público</v>
      </c>
      <c r="C215" s="9" t="str">
        <f>'II.Concepto de gasto'!$B$2</f>
        <v>Comisión Nacional de Seguros y Fianzas</v>
      </c>
      <c r="D215" s="10" t="str">
        <f>'II.Concepto de gasto'!$E$7</f>
        <v>2021</v>
      </c>
      <c r="E215" s="13" t="str">
        <f>'II.Concepto de gasto'!$A$42</f>
        <v>32503 - Arrendamiento de vehículos terrestres, aéreos, marítimos, lacustres y fluviales para servicios administrativos</v>
      </c>
      <c r="F215" s="11">
        <f>'II.Concepto de gasto'!$E$42</f>
        <v>401204.28</v>
      </c>
      <c r="G215" s="11">
        <f t="shared" si="4"/>
        <v>133904778.33999997</v>
      </c>
      <c r="H215" s="11">
        <f>'II.Concepto de gasto'!$E$8</f>
        <v>133904778.33999997</v>
      </c>
      <c r="I215" s="12" t="b">
        <f>Tabla16[[#This Row],[Validación2]]=Tabla16[[#This Row],[Validación1]]</f>
        <v>1</v>
      </c>
    </row>
    <row r="216" spans="1:9" s="10" customFormat="1" x14ac:dyDescent="0.2">
      <c r="A216" s="7">
        <v>1</v>
      </c>
      <c r="B216" s="8" t="str">
        <f>'II.Concepto de gasto'!$B$1</f>
        <v>_06_Hacienda_y_Crédito_Público</v>
      </c>
      <c r="C216" s="9" t="str">
        <f>'II.Concepto de gasto'!$B$2</f>
        <v>Comisión Nacional de Seguros y Fianzas</v>
      </c>
      <c r="D216" s="10" t="str">
        <f>'II.Concepto de gasto'!$E$7</f>
        <v>2021</v>
      </c>
      <c r="E216" s="13" t="str">
        <f>'II.Concepto de gasto'!$A$43</f>
        <v>32505 - Arrendamiento de vehículos terrestres, aéreos, marítimos, lacustres y fluviales para servidores públicos</v>
      </c>
      <c r="F216" s="11">
        <f>'II.Concepto de gasto'!$E$43</f>
        <v>185810.40000000002</v>
      </c>
      <c r="G216" s="11">
        <f t="shared" si="4"/>
        <v>133904778.33999997</v>
      </c>
      <c r="H216" s="11">
        <f>'II.Concepto de gasto'!$E$8</f>
        <v>133904778.33999997</v>
      </c>
      <c r="I216" s="12" t="b">
        <f>Tabla16[[#This Row],[Validación2]]=Tabla16[[#This Row],[Validación1]]</f>
        <v>1</v>
      </c>
    </row>
    <row r="217" spans="1:9" s="10" customFormat="1" x14ac:dyDescent="0.2">
      <c r="A217" s="7">
        <v>1</v>
      </c>
      <c r="B217" s="8" t="str">
        <f>'II.Concepto de gasto'!$B$1</f>
        <v>_06_Hacienda_y_Crédito_Público</v>
      </c>
      <c r="C217" s="9" t="str">
        <f>'II.Concepto de gasto'!$B$2</f>
        <v>Comisión Nacional de Seguros y Fianzas</v>
      </c>
      <c r="D217" s="10" t="str">
        <f>'II.Concepto de gasto'!$E$7</f>
        <v>2021</v>
      </c>
      <c r="E217" s="13" t="str">
        <f>'II.Concepto de gasto'!$A$44</f>
        <v>32601 - Arrendamiento de maquinaria y equipo</v>
      </c>
      <c r="F217" s="11">
        <f>'II.Concepto de gasto'!$E$44</f>
        <v>0</v>
      </c>
      <c r="G217" s="11">
        <f t="shared" si="4"/>
        <v>133904778.33999997</v>
      </c>
      <c r="H217" s="11">
        <f>'II.Concepto de gasto'!$E$8</f>
        <v>133904778.33999997</v>
      </c>
      <c r="I217" s="12" t="b">
        <f>Tabla16[[#This Row],[Validación2]]=Tabla16[[#This Row],[Validación1]]</f>
        <v>1</v>
      </c>
    </row>
    <row r="218" spans="1:9" s="10" customFormat="1" x14ac:dyDescent="0.2">
      <c r="A218" s="7">
        <v>1</v>
      </c>
      <c r="B218" s="8" t="str">
        <f>'II.Concepto de gasto'!$B$1</f>
        <v>_06_Hacienda_y_Crédito_Público</v>
      </c>
      <c r="C218" s="9" t="str">
        <f>'II.Concepto de gasto'!$B$2</f>
        <v>Comisión Nacional de Seguros y Fianzas</v>
      </c>
      <c r="D218" s="10" t="str">
        <f>'II.Concepto de gasto'!$E$7</f>
        <v>2021</v>
      </c>
      <c r="E218" s="13" t="str">
        <f>'II.Concepto de gasto'!$A$45</f>
        <v>32903 - Otros Arrendamientos</v>
      </c>
      <c r="F218" s="11">
        <f>'II.Concepto de gasto'!$E$45</f>
        <v>0</v>
      </c>
      <c r="G218" s="11">
        <f t="shared" si="4"/>
        <v>133904778.33999997</v>
      </c>
      <c r="H218" s="11">
        <f>'II.Concepto de gasto'!$E$8</f>
        <v>133904778.33999997</v>
      </c>
      <c r="I218" s="12" t="b">
        <f>Tabla16[[#This Row],[Validación2]]=Tabla16[[#This Row],[Validación1]]</f>
        <v>1</v>
      </c>
    </row>
    <row r="219" spans="1:9" s="10" customFormat="1" x14ac:dyDescent="0.2">
      <c r="A219" s="7">
        <v>1</v>
      </c>
      <c r="B219" s="8" t="str">
        <f>'II.Concepto de gasto'!$B$1</f>
        <v>_06_Hacienda_y_Crédito_Público</v>
      </c>
      <c r="C219" s="9" t="str">
        <f>'II.Concepto de gasto'!$B$2</f>
        <v>Comisión Nacional de Seguros y Fianzas</v>
      </c>
      <c r="D219" s="10" t="str">
        <f>'II.Concepto de gasto'!$E$7</f>
        <v>2021</v>
      </c>
      <c r="E219" s="13" t="str">
        <f>'II.Concepto de gasto'!$A$46</f>
        <v>33101 - Asesorías asociadas a convenios, tratados o acuerdos</v>
      </c>
      <c r="F219" s="11">
        <f>'II.Concepto de gasto'!$E$46</f>
        <v>0</v>
      </c>
      <c r="G219" s="11">
        <f t="shared" si="4"/>
        <v>133904778.33999997</v>
      </c>
      <c r="H219" s="11">
        <f>'II.Concepto de gasto'!$E$8</f>
        <v>133904778.33999997</v>
      </c>
      <c r="I219" s="12" t="b">
        <f>Tabla16[[#This Row],[Validación2]]=Tabla16[[#This Row],[Validación1]]</f>
        <v>1</v>
      </c>
    </row>
    <row r="220" spans="1:9" s="10" customFormat="1" x14ac:dyDescent="0.2">
      <c r="A220" s="7">
        <v>1</v>
      </c>
      <c r="B220" s="8" t="str">
        <f>'II.Concepto de gasto'!$B$1</f>
        <v>_06_Hacienda_y_Crédito_Público</v>
      </c>
      <c r="C220" s="9" t="str">
        <f>'II.Concepto de gasto'!$B$2</f>
        <v>Comisión Nacional de Seguros y Fianzas</v>
      </c>
      <c r="D220" s="10" t="str">
        <f>'II.Concepto de gasto'!$E$7</f>
        <v>2021</v>
      </c>
      <c r="E220" s="13" t="str">
        <f>'II.Concepto de gasto'!$A$47</f>
        <v>33102 - Asesorías por controversias en el marco de los tratados internacionales</v>
      </c>
      <c r="F220" s="11">
        <f>'II.Concepto de gasto'!$E$47</f>
        <v>0</v>
      </c>
      <c r="G220" s="11">
        <f t="shared" si="4"/>
        <v>133904778.33999997</v>
      </c>
      <c r="H220" s="11">
        <f>'II.Concepto de gasto'!$E$8</f>
        <v>133904778.33999997</v>
      </c>
      <c r="I220" s="12" t="b">
        <f>Tabla16[[#This Row],[Validación2]]=Tabla16[[#This Row],[Validación1]]</f>
        <v>1</v>
      </c>
    </row>
    <row r="221" spans="1:9" s="10" customFormat="1" x14ac:dyDescent="0.2">
      <c r="A221" s="7">
        <v>1</v>
      </c>
      <c r="B221" s="8" t="str">
        <f>'II.Concepto de gasto'!$B$1</f>
        <v>_06_Hacienda_y_Crédito_Público</v>
      </c>
      <c r="C221" s="9" t="str">
        <f>'II.Concepto de gasto'!$B$2</f>
        <v>Comisión Nacional de Seguros y Fianzas</v>
      </c>
      <c r="D221" s="10" t="str">
        <f>'II.Concepto de gasto'!$E$7</f>
        <v>2021</v>
      </c>
      <c r="E221" s="13" t="str">
        <f>'II.Concepto de gasto'!$A$48</f>
        <v>33103 - Consultorías para programas o proyectos financiados por organismos internacionales</v>
      </c>
      <c r="F221" s="11">
        <f>'II.Concepto de gasto'!$E$48</f>
        <v>0</v>
      </c>
      <c r="G221" s="11">
        <f t="shared" si="4"/>
        <v>133904778.33999997</v>
      </c>
      <c r="H221" s="11">
        <f>'II.Concepto de gasto'!$E$8</f>
        <v>133904778.33999997</v>
      </c>
      <c r="I221" s="12" t="b">
        <f>Tabla16[[#This Row],[Validación2]]=Tabla16[[#This Row],[Validación1]]</f>
        <v>1</v>
      </c>
    </row>
    <row r="222" spans="1:9" s="10" customFormat="1" x14ac:dyDescent="0.2">
      <c r="A222" s="7">
        <v>1</v>
      </c>
      <c r="B222" s="8" t="str">
        <f>'II.Concepto de gasto'!$B$1</f>
        <v>_06_Hacienda_y_Crédito_Público</v>
      </c>
      <c r="C222" s="9" t="str">
        <f>'II.Concepto de gasto'!$B$2</f>
        <v>Comisión Nacional de Seguros y Fianzas</v>
      </c>
      <c r="D222" s="10" t="str">
        <f>'II.Concepto de gasto'!$E$7</f>
        <v>2021</v>
      </c>
      <c r="E222" s="13" t="str">
        <f>'II.Concepto de gasto'!$A$49</f>
        <v>33104 - Otras asesorías para la operación de programas</v>
      </c>
      <c r="F222" s="11">
        <f>'II.Concepto de gasto'!$E$49</f>
        <v>260260.63</v>
      </c>
      <c r="G222" s="11">
        <f t="shared" si="4"/>
        <v>133904778.33999997</v>
      </c>
      <c r="H222" s="11">
        <f>'II.Concepto de gasto'!$E$8</f>
        <v>133904778.33999997</v>
      </c>
      <c r="I222" s="12" t="b">
        <f>Tabla16[[#This Row],[Validación2]]=Tabla16[[#This Row],[Validación1]]</f>
        <v>1</v>
      </c>
    </row>
    <row r="223" spans="1:9" s="10" customFormat="1" x14ac:dyDescent="0.2">
      <c r="A223" s="7">
        <v>1</v>
      </c>
      <c r="B223" s="8" t="str">
        <f>'II.Concepto de gasto'!$B$1</f>
        <v>_06_Hacienda_y_Crédito_Público</v>
      </c>
      <c r="C223" s="9" t="str">
        <f>'II.Concepto de gasto'!$B$2</f>
        <v>Comisión Nacional de Seguros y Fianzas</v>
      </c>
      <c r="D223" s="10" t="str">
        <f>'II.Concepto de gasto'!$E$7</f>
        <v>2021</v>
      </c>
      <c r="E223" s="13" t="str">
        <f>'II.Concepto de gasto'!$A$50</f>
        <v>33501 - Estudios e Investigaciones</v>
      </c>
      <c r="F223" s="11">
        <f>'II.Concepto de gasto'!$E$50</f>
        <v>0</v>
      </c>
      <c r="G223" s="11">
        <f t="shared" si="4"/>
        <v>133904778.33999997</v>
      </c>
      <c r="H223" s="11">
        <f>'II.Concepto de gasto'!$E$8</f>
        <v>133904778.33999997</v>
      </c>
      <c r="I223" s="12" t="b">
        <f>Tabla16[[#This Row],[Validación2]]=Tabla16[[#This Row],[Validación1]]</f>
        <v>1</v>
      </c>
    </row>
    <row r="224" spans="1:9" s="10" customFormat="1" x14ac:dyDescent="0.2">
      <c r="A224" s="7">
        <v>1</v>
      </c>
      <c r="B224" s="8" t="str">
        <f>'II.Concepto de gasto'!$B$1</f>
        <v>_06_Hacienda_y_Crédito_Público</v>
      </c>
      <c r="C224" s="9" t="str">
        <f>'II.Concepto de gasto'!$B$2</f>
        <v>Comisión Nacional de Seguros y Fianzas</v>
      </c>
      <c r="D224" s="10" t="str">
        <f>'II.Concepto de gasto'!$E$7</f>
        <v>2021</v>
      </c>
      <c r="E224" s="13" t="str">
        <f>'II.Concepto de gasto'!$A$51</f>
        <v>33604 - Impresión y elaboración de material informativo derivado de la operación y administración de las dependencias y entidades</v>
      </c>
      <c r="F224" s="11">
        <f>'II.Concepto de gasto'!$E$51</f>
        <v>0</v>
      </c>
      <c r="G224" s="11">
        <f t="shared" si="4"/>
        <v>133904778.33999997</v>
      </c>
      <c r="H224" s="11">
        <f>'II.Concepto de gasto'!$E$8</f>
        <v>133904778.33999997</v>
      </c>
      <c r="I224" s="12" t="b">
        <f>Tabla16[[#This Row],[Validación2]]=Tabla16[[#This Row],[Validación1]]</f>
        <v>1</v>
      </c>
    </row>
    <row r="225" spans="1:9" s="10" customFormat="1" x14ac:dyDescent="0.2">
      <c r="A225" s="7">
        <v>1</v>
      </c>
      <c r="B225" s="8" t="str">
        <f>'II.Concepto de gasto'!$B$1</f>
        <v>_06_Hacienda_y_Crédito_Público</v>
      </c>
      <c r="C225" s="9" t="str">
        <f>'II.Concepto de gasto'!$B$2</f>
        <v>Comisión Nacional de Seguros y Fianzas</v>
      </c>
      <c r="D225" s="10" t="str">
        <f>'II.Concepto de gasto'!$E$7</f>
        <v>2021</v>
      </c>
      <c r="E225" s="13" t="str">
        <f>'II.Concepto de gasto'!$A$52</f>
        <v>35101 - Mantenimiento y conservación de inmuebles para la prestación de servicios administrativos</v>
      </c>
      <c r="F225" s="11">
        <f>'II.Concepto de gasto'!$E$52</f>
        <v>3950470.63</v>
      </c>
      <c r="G225" s="11">
        <f t="shared" si="4"/>
        <v>133904778.33999997</v>
      </c>
      <c r="H225" s="11">
        <f>'II.Concepto de gasto'!$E$8</f>
        <v>133904778.33999997</v>
      </c>
      <c r="I225" s="12" t="b">
        <f>Tabla16[[#This Row],[Validación2]]=Tabla16[[#This Row],[Validación1]]</f>
        <v>1</v>
      </c>
    </row>
    <row r="226" spans="1:9" s="10" customFormat="1" x14ac:dyDescent="0.2">
      <c r="A226" s="7">
        <v>1</v>
      </c>
      <c r="B226" s="8" t="str">
        <f>'II.Concepto de gasto'!$B$1</f>
        <v>_06_Hacienda_y_Crédito_Público</v>
      </c>
      <c r="C226" s="9" t="str">
        <f>'II.Concepto de gasto'!$B$2</f>
        <v>Comisión Nacional de Seguros y Fianzas</v>
      </c>
      <c r="D226" s="10" t="str">
        <f>'II.Concepto de gasto'!$E$7</f>
        <v>2021</v>
      </c>
      <c r="E226" s="13" t="str">
        <f>'II.Concepto de gasto'!$A$53</f>
        <v>35201 - Mantenimiento y conservación de mobiliario y equipo de administración</v>
      </c>
      <c r="F226" s="11">
        <f>'II.Concepto de gasto'!$E$53</f>
        <v>749468.6100000001</v>
      </c>
      <c r="G226" s="11">
        <f t="shared" si="4"/>
        <v>133904778.33999997</v>
      </c>
      <c r="H226" s="11">
        <f>'II.Concepto de gasto'!$E$8</f>
        <v>133904778.33999997</v>
      </c>
      <c r="I226" s="12" t="b">
        <f>Tabla16[[#This Row],[Validación2]]=Tabla16[[#This Row],[Validación1]]</f>
        <v>1</v>
      </c>
    </row>
    <row r="227" spans="1:9" s="10" customFormat="1" x14ac:dyDescent="0.2">
      <c r="A227" s="7">
        <v>1</v>
      </c>
      <c r="B227" s="8" t="str">
        <f>'II.Concepto de gasto'!$B$1</f>
        <v>_06_Hacienda_y_Crédito_Público</v>
      </c>
      <c r="C227" s="9" t="str">
        <f>'II.Concepto de gasto'!$B$2</f>
        <v>Comisión Nacional de Seguros y Fianzas</v>
      </c>
      <c r="D227" s="10" t="str">
        <f>'II.Concepto de gasto'!$E$7</f>
        <v>2021</v>
      </c>
      <c r="E227" s="13" t="str">
        <f>'II.Concepto de gasto'!$A$54</f>
        <v>36101 - Difusión de mensajes sobre programas y actividades gubernamentales</v>
      </c>
      <c r="F227" s="11">
        <f>'II.Concepto de gasto'!$E$54</f>
        <v>0</v>
      </c>
      <c r="G227" s="11">
        <f t="shared" si="4"/>
        <v>133904778.33999997</v>
      </c>
      <c r="H227" s="11">
        <f>'II.Concepto de gasto'!$E$8</f>
        <v>133904778.33999997</v>
      </c>
      <c r="I227" s="12" t="b">
        <f>Tabla16[[#This Row],[Validación2]]=Tabla16[[#This Row],[Validación1]]</f>
        <v>1</v>
      </c>
    </row>
    <row r="228" spans="1:9" s="10" customFormat="1" x14ac:dyDescent="0.2">
      <c r="A228" s="7">
        <v>1</v>
      </c>
      <c r="B228" s="8" t="str">
        <f>'II.Concepto de gasto'!$B$1</f>
        <v>_06_Hacienda_y_Crédito_Público</v>
      </c>
      <c r="C228" s="9" t="str">
        <f>'II.Concepto de gasto'!$B$2</f>
        <v>Comisión Nacional de Seguros y Fianzas</v>
      </c>
      <c r="D228" s="10" t="str">
        <f>'II.Concepto de gasto'!$E$7</f>
        <v>2021</v>
      </c>
      <c r="E228" s="13" t="str">
        <f>'II.Concepto de gasto'!$A$55</f>
        <v>36201 - Difusión de mensajes comerciales para promover la venta de productos o servicios</v>
      </c>
      <c r="F228" s="11">
        <f>'II.Concepto de gasto'!$E$55</f>
        <v>0</v>
      </c>
      <c r="G228" s="11">
        <f t="shared" si="4"/>
        <v>133904778.33999997</v>
      </c>
      <c r="H228" s="11">
        <f>'II.Concepto de gasto'!$E$8</f>
        <v>133904778.33999997</v>
      </c>
      <c r="I228" s="12" t="b">
        <f>Tabla16[[#This Row],[Validación2]]=Tabla16[[#This Row],[Validación1]]</f>
        <v>1</v>
      </c>
    </row>
    <row r="229" spans="1:9" s="10" customFormat="1" x14ac:dyDescent="0.2">
      <c r="A229" s="7">
        <v>1</v>
      </c>
      <c r="B229" s="8" t="str">
        <f>'II.Concepto de gasto'!$B$1</f>
        <v>_06_Hacienda_y_Crédito_Público</v>
      </c>
      <c r="C229" s="9" t="str">
        <f>'II.Concepto de gasto'!$B$2</f>
        <v>Comisión Nacional de Seguros y Fianzas</v>
      </c>
      <c r="D229" s="10" t="str">
        <f>'II.Concepto de gasto'!$E$7</f>
        <v>2021</v>
      </c>
      <c r="E229" s="13" t="str">
        <f>'II.Concepto de gasto'!$A$56</f>
        <v>36901 - Servicios relacionados con monitoreo de información en medios masivos</v>
      </c>
      <c r="F229" s="11">
        <f>'II.Concepto de gasto'!$E$56</f>
        <v>0</v>
      </c>
      <c r="G229" s="11">
        <f t="shared" si="4"/>
        <v>133904778.33999997</v>
      </c>
      <c r="H229" s="11">
        <f>'II.Concepto de gasto'!$E$8</f>
        <v>133904778.33999997</v>
      </c>
      <c r="I229" s="12" t="b">
        <f>Tabla16[[#This Row],[Validación2]]=Tabla16[[#This Row],[Validación1]]</f>
        <v>1</v>
      </c>
    </row>
    <row r="230" spans="1:9" s="10" customFormat="1" x14ac:dyDescent="0.2">
      <c r="A230" s="7">
        <v>1</v>
      </c>
      <c r="B230" s="8" t="str">
        <f>'II.Concepto de gasto'!$B$1</f>
        <v>_06_Hacienda_y_Crédito_Público</v>
      </c>
      <c r="C230" s="9" t="str">
        <f>'II.Concepto de gasto'!$B$2</f>
        <v>Comisión Nacional de Seguros y Fianzas</v>
      </c>
      <c r="D230" s="10" t="str">
        <f>'II.Concepto de gasto'!$E$7</f>
        <v>2021</v>
      </c>
      <c r="E230" s="13" t="str">
        <f>'II.Concepto de gasto'!$A$57</f>
        <v>37301-Pasajes marítimos, lacustres y fluviales para labores en campo y de supervisión</v>
      </c>
      <c r="F230" s="11">
        <f>'II.Concepto de gasto'!$E$57</f>
        <v>0</v>
      </c>
      <c r="G230" s="11">
        <f t="shared" si="4"/>
        <v>133904778.33999997</v>
      </c>
      <c r="H230" s="11">
        <f>'II.Concepto de gasto'!$E$8</f>
        <v>133904778.33999997</v>
      </c>
      <c r="I230" s="12" t="b">
        <f>Tabla16[[#This Row],[Validación2]]=Tabla16[[#This Row],[Validación1]]</f>
        <v>1</v>
      </c>
    </row>
    <row r="231" spans="1:9" s="10" customFormat="1" x14ac:dyDescent="0.2">
      <c r="A231" s="7">
        <v>1</v>
      </c>
      <c r="B231" s="8" t="str">
        <f>'II.Concepto de gasto'!$B$1</f>
        <v>_06_Hacienda_y_Crédito_Público</v>
      </c>
      <c r="C231" s="9" t="str">
        <f>'II.Concepto de gasto'!$B$2</f>
        <v>Comisión Nacional de Seguros y Fianzas</v>
      </c>
      <c r="D231" s="10" t="str">
        <f>'II.Concepto de gasto'!$E$7</f>
        <v>2021</v>
      </c>
      <c r="E231" s="13" t="str">
        <f>'II.Concepto de gasto'!$A$58</f>
        <v>37304-Pasajes marítimos, lacustres y fluviales para servidores públicos de mando en el desempeño de comisiones y funciones oficiales</v>
      </c>
      <c r="F231" s="11">
        <f>'II.Concepto de gasto'!$E$58</f>
        <v>0</v>
      </c>
      <c r="G231" s="11">
        <f t="shared" si="4"/>
        <v>133904778.33999997</v>
      </c>
      <c r="H231" s="11">
        <f>'II.Concepto de gasto'!$E$8</f>
        <v>133904778.33999997</v>
      </c>
      <c r="I231" s="12" t="b">
        <f>Tabla16[[#This Row],[Validación2]]=Tabla16[[#This Row],[Validación1]]</f>
        <v>1</v>
      </c>
    </row>
    <row r="232" spans="1:9" s="10" customFormat="1" x14ac:dyDescent="0.2">
      <c r="A232" s="7">
        <v>1</v>
      </c>
      <c r="B232" s="8" t="str">
        <f>'II.Concepto de gasto'!$B$1</f>
        <v>_06_Hacienda_y_Crédito_Público</v>
      </c>
      <c r="C232" s="9" t="str">
        <f>'II.Concepto de gasto'!$B$2</f>
        <v>Comisión Nacional de Seguros y Fianzas</v>
      </c>
      <c r="D232" s="10" t="str">
        <f>'II.Concepto de gasto'!$E$7</f>
        <v>2021</v>
      </c>
      <c r="E232" s="13" t="str">
        <f>'II.Concepto de gasto'!$A$59</f>
        <v>37801 - Servicios integrales nacionales para servidores públicos en el desempeño de comisiones y funciones oficiales</v>
      </c>
      <c r="F232" s="11">
        <f>'II.Concepto de gasto'!$E$59</f>
        <v>0</v>
      </c>
      <c r="G232" s="11">
        <f t="shared" si="4"/>
        <v>133904778.33999997</v>
      </c>
      <c r="H232" s="11">
        <f>'II.Concepto de gasto'!$E$8</f>
        <v>133904778.33999997</v>
      </c>
      <c r="I232" s="12" t="b">
        <f>Tabla16[[#This Row],[Validación2]]=Tabla16[[#This Row],[Validación1]]</f>
        <v>1</v>
      </c>
    </row>
    <row r="233" spans="1:9" s="10" customFormat="1" x14ac:dyDescent="0.2">
      <c r="A233" s="7">
        <v>1</v>
      </c>
      <c r="B233" s="8" t="str">
        <f>'II.Concepto de gasto'!$B$1</f>
        <v>_06_Hacienda_y_Crédito_Público</v>
      </c>
      <c r="C233" s="9" t="str">
        <f>'II.Concepto de gasto'!$B$2</f>
        <v>Comisión Nacional de Seguros y Fianzas</v>
      </c>
      <c r="D233" s="10" t="str">
        <f>'II.Concepto de gasto'!$E$7</f>
        <v>2021</v>
      </c>
      <c r="E233" s="13" t="str">
        <f>'II.Concepto de gasto'!$A$60</f>
        <v>37802 - Servicios integrales en el extranjero para servidores públicos en el desempeño de comisiones y funciones oficiales</v>
      </c>
      <c r="F233" s="11">
        <f>'II.Concepto de gasto'!$E$60</f>
        <v>0</v>
      </c>
      <c r="G233" s="11">
        <f t="shared" si="4"/>
        <v>133904778.33999997</v>
      </c>
      <c r="H233" s="11">
        <f>'II.Concepto de gasto'!$E$8</f>
        <v>133904778.33999997</v>
      </c>
      <c r="I233" s="12" t="b">
        <f>Tabla16[[#This Row],[Validación2]]=Tabla16[[#This Row],[Validación1]]</f>
        <v>1</v>
      </c>
    </row>
    <row r="234" spans="1:9" s="10" customFormat="1" x14ac:dyDescent="0.2">
      <c r="A234" s="7">
        <v>1</v>
      </c>
      <c r="B234" s="8" t="str">
        <f>'II.Concepto de gasto'!$B$1</f>
        <v>_06_Hacienda_y_Crédito_Público</v>
      </c>
      <c r="C234" s="9" t="str">
        <f>'II.Concepto de gasto'!$B$2</f>
        <v>Comisión Nacional de Seguros y Fianzas</v>
      </c>
      <c r="D234" s="10" t="str">
        <f>'II.Concepto de gasto'!$E$7</f>
        <v>2021</v>
      </c>
      <c r="E234" s="13" t="str">
        <f>'II.Concepto de gasto'!$A$61</f>
        <v>38301 - Congresos y convenciones</v>
      </c>
      <c r="F234" s="11">
        <f>'II.Concepto de gasto'!$E$61</f>
        <v>0</v>
      </c>
      <c r="G234" s="11">
        <f t="shared" si="4"/>
        <v>133904778.33999997</v>
      </c>
      <c r="H234" s="11">
        <f>'II.Concepto de gasto'!$E$8</f>
        <v>133904778.33999997</v>
      </c>
      <c r="I234" s="12" t="b">
        <f>Tabla16[[#This Row],[Validación2]]=Tabla16[[#This Row],[Validación1]]</f>
        <v>1</v>
      </c>
    </row>
    <row r="235" spans="1:9" s="10" customFormat="1" x14ac:dyDescent="0.2">
      <c r="A235" s="7">
        <v>1</v>
      </c>
      <c r="B235" s="8" t="str">
        <f>'II.Concepto de gasto'!$B$1</f>
        <v>_06_Hacienda_y_Crédito_Público</v>
      </c>
      <c r="C235" s="9" t="str">
        <f>'II.Concepto de gasto'!$B$2</f>
        <v>Comisión Nacional de Seguros y Fianzas</v>
      </c>
      <c r="D235" s="10" t="str">
        <f>'II.Concepto de gasto'!$E$7</f>
        <v>2021</v>
      </c>
      <c r="E235" s="13" t="str">
        <f>'II.Concepto de gasto'!$A$62</f>
        <v>38401 – Exposiciones</v>
      </c>
      <c r="F235" s="11">
        <f>'II.Concepto de gasto'!$E$62</f>
        <v>0</v>
      </c>
      <c r="G235" s="11">
        <f t="shared" si="4"/>
        <v>133904778.33999997</v>
      </c>
      <c r="H235" s="11">
        <f>'II.Concepto de gasto'!$E$8</f>
        <v>133904778.33999997</v>
      </c>
      <c r="I235" s="12" t="b">
        <f>Tabla16[[#This Row],[Validación2]]=Tabla16[[#This Row],[Validación1]]</f>
        <v>1</v>
      </c>
    </row>
    <row r="236" spans="1:9" s="10" customFormat="1" x14ac:dyDescent="0.2">
      <c r="A236" s="7">
        <v>1</v>
      </c>
      <c r="B236" s="8" t="str">
        <f>'II.Concepto de gasto'!$B$1</f>
        <v>_06_Hacienda_y_Crédito_Público</v>
      </c>
      <c r="C236" s="9" t="str">
        <f>'II.Concepto de gasto'!$B$2</f>
        <v>Comisión Nacional de Seguros y Fianzas</v>
      </c>
      <c r="D236" s="10" t="str">
        <f>'II.Concepto de gasto'!$E$7</f>
        <v>2021</v>
      </c>
      <c r="E236" s="13" t="str">
        <f>'II.Concepto de gasto'!$A$63</f>
        <v>38501 - Gastos para alimentación de servidores públicos de mando</v>
      </c>
      <c r="F236" s="11">
        <f>'II.Concepto de gasto'!$E$63</f>
        <v>0</v>
      </c>
      <c r="G236" s="11">
        <f t="shared" si="4"/>
        <v>133904778.33999997</v>
      </c>
      <c r="H236" s="11">
        <f>'II.Concepto de gasto'!$E$8</f>
        <v>133904778.33999997</v>
      </c>
      <c r="I236" s="12" t="b">
        <f>Tabla16[[#This Row],[Validación2]]=Tabla16[[#This Row],[Validación1]]</f>
        <v>1</v>
      </c>
    </row>
    <row r="237" spans="1:9" s="10" customFormat="1" x14ac:dyDescent="0.2">
      <c r="A237" s="7">
        <v>1</v>
      </c>
      <c r="B237" s="8" t="str">
        <f>'II.Concepto de gasto'!$B$1</f>
        <v>_06_Hacienda_y_Crédito_Público</v>
      </c>
      <c r="C237" s="9" t="str">
        <f>'II.Concepto de gasto'!$B$2</f>
        <v>Comisión Nacional de Seguros y Fianzas</v>
      </c>
      <c r="D237" s="10" t="str">
        <f>'II.Concepto de gasto'!$E$7</f>
        <v>2021</v>
      </c>
      <c r="E237" s="13" t="str">
        <f>'II.Concepto de gasto'!$A$64</f>
        <v>51101 – Mobiliario</v>
      </c>
      <c r="F237" s="11">
        <f>'II.Concepto de gasto'!$E$64</f>
        <v>0</v>
      </c>
      <c r="G237" s="11">
        <f t="shared" si="4"/>
        <v>133904778.33999997</v>
      </c>
      <c r="H237" s="11">
        <f>'II.Concepto de gasto'!$E$8</f>
        <v>133904778.33999997</v>
      </c>
      <c r="I237" s="12" t="b">
        <f>Tabla16[[#This Row],[Validación2]]=Tabla16[[#This Row],[Validación1]]</f>
        <v>1</v>
      </c>
    </row>
    <row r="238" spans="1:9" s="10" customFormat="1" x14ac:dyDescent="0.2">
      <c r="A238" s="7">
        <v>1</v>
      </c>
      <c r="B238" s="8" t="str">
        <f>'II.Concepto de gasto'!$B$1</f>
        <v>_06_Hacienda_y_Crédito_Público</v>
      </c>
      <c r="C238" s="9" t="str">
        <f>'II.Concepto de gasto'!$B$2</f>
        <v>Comisión Nacional de Seguros y Fianzas</v>
      </c>
      <c r="D238" s="10" t="str">
        <f>'II.Concepto de gasto'!$E$7</f>
        <v>2021</v>
      </c>
      <c r="E238" s="13" t="str">
        <f>'II.Concepto de gasto'!$A$65</f>
        <v>51201 - Muebles, excepto de oficina y estantería</v>
      </c>
      <c r="F238" s="11">
        <f>'II.Concepto de gasto'!$E$65</f>
        <v>0</v>
      </c>
      <c r="G238" s="11">
        <f t="shared" si="4"/>
        <v>133904778.33999997</v>
      </c>
      <c r="H238" s="11">
        <f>'II.Concepto de gasto'!$E$8</f>
        <v>133904778.33999997</v>
      </c>
      <c r="I238" s="12" t="b">
        <f>Tabla16[[#This Row],[Validación2]]=Tabla16[[#This Row],[Validación1]]</f>
        <v>1</v>
      </c>
    </row>
    <row r="239" spans="1:9" s="10" customFormat="1" x14ac:dyDescent="0.2">
      <c r="A239" s="7">
        <v>1</v>
      </c>
      <c r="B239" s="8" t="str">
        <f>'II.Concepto de gasto'!$B$1</f>
        <v>_06_Hacienda_y_Crédito_Público</v>
      </c>
      <c r="C239" s="9" t="str">
        <f>'II.Concepto de gasto'!$B$2</f>
        <v>Comisión Nacional de Seguros y Fianzas</v>
      </c>
      <c r="D239" s="10" t="str">
        <f>'II.Concepto de gasto'!$E$7</f>
        <v>2021</v>
      </c>
      <c r="E239" s="13" t="str">
        <f>'II.Concepto de gasto'!$A$66</f>
        <v>51501 - Bienes informáticos</v>
      </c>
      <c r="F239" s="11">
        <f>'II.Concepto de gasto'!$E$66</f>
        <v>0</v>
      </c>
      <c r="G239" s="11">
        <f t="shared" si="4"/>
        <v>133904778.33999997</v>
      </c>
      <c r="H239" s="11">
        <f>'II.Concepto de gasto'!$E$8</f>
        <v>133904778.33999997</v>
      </c>
      <c r="I239" s="12" t="b">
        <f>Tabla16[[#This Row],[Validación2]]=Tabla16[[#This Row],[Validación1]]</f>
        <v>1</v>
      </c>
    </row>
    <row r="240" spans="1:9" s="10" customFormat="1" x14ac:dyDescent="0.2">
      <c r="A240" s="7">
        <v>1</v>
      </c>
      <c r="B240" s="8" t="str">
        <f>'II.Concepto de gasto'!$B$1</f>
        <v>_06_Hacienda_y_Crédito_Público</v>
      </c>
      <c r="C240" s="9" t="str">
        <f>'II.Concepto de gasto'!$B$2</f>
        <v>Comisión Nacional de Seguros y Fianzas</v>
      </c>
      <c r="D240" s="10" t="str">
        <f>'II.Concepto de gasto'!$E$7</f>
        <v>2021</v>
      </c>
      <c r="E240" s="13" t="str">
        <f>'II.Concepto de gasto'!$A$67</f>
        <v>51901 - Equipo de administración</v>
      </c>
      <c r="F240" s="11">
        <f>'II.Concepto de gasto'!$E$67</f>
        <v>0</v>
      </c>
      <c r="G240" s="11">
        <f t="shared" si="4"/>
        <v>133904778.33999997</v>
      </c>
      <c r="H240" s="11">
        <f>'II.Concepto de gasto'!$E$8</f>
        <v>133904778.33999997</v>
      </c>
      <c r="I240" s="12" t="b">
        <f>Tabla16[[#This Row],[Validación2]]=Tabla16[[#This Row],[Validación1]]</f>
        <v>1</v>
      </c>
    </row>
    <row r="241" spans="1:9" s="10" customFormat="1" x14ac:dyDescent="0.2">
      <c r="A241" s="7">
        <v>1</v>
      </c>
      <c r="B241" s="8" t="str">
        <f>'II.Concepto de gasto'!$B$1</f>
        <v>_06_Hacienda_y_Crédito_Público</v>
      </c>
      <c r="C241" s="9" t="str">
        <f>'II.Concepto de gasto'!$B$2</f>
        <v>Comisión Nacional de Seguros y Fianzas</v>
      </c>
      <c r="D241" s="10" t="str">
        <f>'II.Concepto de gasto'!$E$7</f>
        <v>2021</v>
      </c>
      <c r="E241" s="13" t="str">
        <f>'II.Concepto de gasto'!$A$68</f>
        <v>56501 - Equipos y aparatos de comunicaciones y telecomunicaciones</v>
      </c>
      <c r="F241" s="11">
        <f>'II.Concepto de gasto'!$E$68</f>
        <v>0</v>
      </c>
      <c r="G241" s="11">
        <f t="shared" si="4"/>
        <v>133904778.33999997</v>
      </c>
      <c r="H241" s="11">
        <f>'II.Concepto de gasto'!$E$8</f>
        <v>133904778.33999997</v>
      </c>
      <c r="I241" s="12" t="b">
        <f>Tabla16[[#This Row],[Validación2]]=Tabla16[[#This Row],[Validación1]]</f>
        <v>1</v>
      </c>
    </row>
    <row r="242" spans="1:9" s="10" customFormat="1" x14ac:dyDescent="0.2">
      <c r="A242" s="7">
        <v>1</v>
      </c>
      <c r="B242" s="8" t="str">
        <f>'II.Concepto de gasto'!$B$1</f>
        <v>_06_Hacienda_y_Crédito_Público</v>
      </c>
      <c r="C242" s="9" t="str">
        <f>'II.Concepto de gasto'!$B$2</f>
        <v>Comisión Nacional de Seguros y Fianzas</v>
      </c>
      <c r="D242" s="10" t="str">
        <f>'II.Concepto de gasto'!$F$7</f>
        <v>2022</v>
      </c>
      <c r="E242" s="13" t="str">
        <f>'II.Concepto de gasto'!$A$9</f>
        <v>14403 - Cuotas para el seguro de gastos médicos del personal civil</v>
      </c>
      <c r="F242" s="11">
        <f>'II.Concepto de gasto'!$F$9</f>
        <v>0</v>
      </c>
      <c r="G242" s="11">
        <f>SUM($F$242:$F$301)</f>
        <v>114326603.09</v>
      </c>
      <c r="H242" s="11">
        <f>'II.Concepto de gasto'!$F$8</f>
        <v>114326603.09</v>
      </c>
      <c r="I242" s="12" t="b">
        <f>Tabla16[[#This Row],[Validación2]]=Tabla16[[#This Row],[Validación1]]</f>
        <v>1</v>
      </c>
    </row>
    <row r="243" spans="1:9" s="10" customFormat="1" x14ac:dyDescent="0.2">
      <c r="A243" s="7">
        <v>1</v>
      </c>
      <c r="B243" s="8" t="str">
        <f>'II.Concepto de gasto'!$B$1</f>
        <v>_06_Hacienda_y_Crédito_Público</v>
      </c>
      <c r="C243" s="9" t="str">
        <f>'II.Concepto de gasto'!$B$2</f>
        <v>Comisión Nacional de Seguros y Fianzas</v>
      </c>
      <c r="D243" s="10" t="str">
        <f>'II.Concepto de gasto'!$F$7</f>
        <v>2022</v>
      </c>
      <c r="E243" s="13" t="str">
        <f>'II.Concepto de gasto'!$A$10</f>
        <v>14404 - Cuotas para el seguro de separación individualizado</v>
      </c>
      <c r="F243" s="11">
        <f>'II.Concepto de gasto'!$F$10</f>
        <v>0</v>
      </c>
      <c r="G243" s="11">
        <f t="shared" ref="G243:G301" si="5">SUM($F$242:$F$301)</f>
        <v>114326603.09</v>
      </c>
      <c r="H243" s="11">
        <f>'II.Concepto de gasto'!$F$8</f>
        <v>114326603.09</v>
      </c>
      <c r="I243" s="12" t="b">
        <f>Tabla16[[#This Row],[Validación2]]=Tabla16[[#This Row],[Validación1]]</f>
        <v>1</v>
      </c>
    </row>
    <row r="244" spans="1:9" s="10" customFormat="1" x14ac:dyDescent="0.2">
      <c r="A244" s="7">
        <v>1</v>
      </c>
      <c r="B244" s="8" t="str">
        <f>'II.Concepto de gasto'!$B$1</f>
        <v>_06_Hacienda_y_Crédito_Público</v>
      </c>
      <c r="C244" s="9" t="str">
        <f>'II.Concepto de gasto'!$B$2</f>
        <v>Comisión Nacional de Seguros y Fianzas</v>
      </c>
      <c r="D244" s="10" t="str">
        <f>'II.Concepto de gasto'!$F$7</f>
        <v>2022</v>
      </c>
      <c r="E244" s="13" t="str">
        <f>'II.Concepto de gasto'!$A$11</f>
        <v>21101 - Materiales y útiles de oficina</v>
      </c>
      <c r="F244" s="11">
        <f>'II.Concepto de gasto'!$F$11</f>
        <v>220297.54</v>
      </c>
      <c r="G244" s="11">
        <f t="shared" si="5"/>
        <v>114326603.09</v>
      </c>
      <c r="H244" s="11">
        <f>'II.Concepto de gasto'!$F$8</f>
        <v>114326603.09</v>
      </c>
      <c r="I244" s="12" t="b">
        <f>Tabla16[[#This Row],[Validación2]]=Tabla16[[#This Row],[Validación1]]</f>
        <v>1</v>
      </c>
    </row>
    <row r="245" spans="1:9" s="10" customFormat="1" x14ac:dyDescent="0.2">
      <c r="A245" s="7">
        <v>1</v>
      </c>
      <c r="B245" s="8" t="str">
        <f>'II.Concepto de gasto'!$B$1</f>
        <v>_06_Hacienda_y_Crédito_Público</v>
      </c>
      <c r="C245" s="9" t="str">
        <f>'II.Concepto de gasto'!$B$2</f>
        <v>Comisión Nacional de Seguros y Fianzas</v>
      </c>
      <c r="D245" s="10" t="str">
        <f>'II.Concepto de gasto'!$F$7</f>
        <v>2022</v>
      </c>
      <c r="E245" s="13" t="str">
        <f>'II.Concepto de gasto'!$A$12</f>
        <v>21201 - Materiales y útiles de impresión y reproducción</v>
      </c>
      <c r="F245" s="11">
        <f>'II.Concepto de gasto'!$F$12</f>
        <v>0</v>
      </c>
      <c r="G245" s="11">
        <f t="shared" si="5"/>
        <v>114326603.09</v>
      </c>
      <c r="H245" s="11">
        <f>'II.Concepto de gasto'!$F$8</f>
        <v>114326603.09</v>
      </c>
      <c r="I245" s="12" t="b">
        <f>Tabla16[[#This Row],[Validación2]]=Tabla16[[#This Row],[Validación1]]</f>
        <v>1</v>
      </c>
    </row>
    <row r="246" spans="1:9" s="10" customFormat="1" x14ac:dyDescent="0.2">
      <c r="A246" s="7">
        <v>1</v>
      </c>
      <c r="B246" s="8" t="str">
        <f>'II.Concepto de gasto'!$B$1</f>
        <v>_06_Hacienda_y_Crédito_Público</v>
      </c>
      <c r="C246" s="9" t="str">
        <f>'II.Concepto de gasto'!$B$2</f>
        <v>Comisión Nacional de Seguros y Fianzas</v>
      </c>
      <c r="D246" s="10" t="str">
        <f>'II.Concepto de gasto'!$F$7</f>
        <v>2022</v>
      </c>
      <c r="E246" s="13" t="str">
        <f>'II.Concepto de gasto'!$A$13</f>
        <v>21401 - Materiales y útiles consumibles para el procesamiento en equipos y bienes informáticos</v>
      </c>
      <c r="F246" s="11">
        <f>'II.Concepto de gasto'!$F$13</f>
        <v>9781.6200000000008</v>
      </c>
      <c r="G246" s="11">
        <f t="shared" si="5"/>
        <v>114326603.09</v>
      </c>
      <c r="H246" s="11">
        <f>'II.Concepto de gasto'!$F$8</f>
        <v>114326603.09</v>
      </c>
      <c r="I246" s="12" t="b">
        <f>Tabla16[[#This Row],[Validación2]]=Tabla16[[#This Row],[Validación1]]</f>
        <v>1</v>
      </c>
    </row>
    <row r="247" spans="1:9" s="10" customFormat="1" x14ac:dyDescent="0.2">
      <c r="A247" s="7">
        <v>1</v>
      </c>
      <c r="B247" s="8" t="str">
        <f>'II.Concepto de gasto'!$B$1</f>
        <v>_06_Hacienda_y_Crédito_Público</v>
      </c>
      <c r="C247" s="9" t="str">
        <f>'II.Concepto de gasto'!$B$2</f>
        <v>Comisión Nacional de Seguros y Fianzas</v>
      </c>
      <c r="D247" s="10" t="str">
        <f>'II.Concepto de gasto'!$F$7</f>
        <v>2022</v>
      </c>
      <c r="E247" s="13" t="str">
        <f>'II.Concepto de gasto'!$A$14</f>
        <v>21501 - Material de apoyo informativo</v>
      </c>
      <c r="F247" s="11">
        <f>'II.Concepto de gasto'!$F$14</f>
        <v>123426</v>
      </c>
      <c r="G247" s="11">
        <f t="shared" si="5"/>
        <v>114326603.09</v>
      </c>
      <c r="H247" s="11">
        <f>'II.Concepto de gasto'!$F$8</f>
        <v>114326603.09</v>
      </c>
      <c r="I247" s="12" t="b">
        <f>Tabla16[[#This Row],[Validación2]]=Tabla16[[#This Row],[Validación1]]</f>
        <v>1</v>
      </c>
    </row>
    <row r="248" spans="1:9" s="10" customFormat="1" x14ac:dyDescent="0.2">
      <c r="A248" s="7">
        <v>1</v>
      </c>
      <c r="B248" s="8" t="str">
        <f>'II.Concepto de gasto'!$B$1</f>
        <v>_06_Hacienda_y_Crédito_Público</v>
      </c>
      <c r="C248" s="9" t="str">
        <f>'II.Concepto de gasto'!$B$2</f>
        <v>Comisión Nacional de Seguros y Fianzas</v>
      </c>
      <c r="D248" s="10" t="str">
        <f>'II.Concepto de gasto'!$F$7</f>
        <v>2022</v>
      </c>
      <c r="E248" s="13" t="str">
        <f>'II.Concepto de gasto'!$A$15</f>
        <v>22102 - Productos alimenticios para personas derivado de la prestación de servicios públicos en unidades de salud, educativas, de readaptación social y otras</v>
      </c>
      <c r="F248" s="11">
        <f>'II.Concepto de gasto'!$F$15</f>
        <v>0</v>
      </c>
      <c r="G248" s="11">
        <f t="shared" si="5"/>
        <v>114326603.09</v>
      </c>
      <c r="H248" s="11">
        <f>'II.Concepto de gasto'!$F$8</f>
        <v>114326603.09</v>
      </c>
      <c r="I248" s="12" t="b">
        <f>Tabla16[[#This Row],[Validación2]]=Tabla16[[#This Row],[Validación1]]</f>
        <v>1</v>
      </c>
    </row>
    <row r="249" spans="1:9" s="10" customFormat="1" x14ac:dyDescent="0.2">
      <c r="A249" s="7">
        <v>1</v>
      </c>
      <c r="B249" s="8" t="str">
        <f>'II.Concepto de gasto'!$B$1</f>
        <v>_06_Hacienda_y_Crédito_Público</v>
      </c>
      <c r="C249" s="9" t="str">
        <f>'II.Concepto de gasto'!$B$2</f>
        <v>Comisión Nacional de Seguros y Fianzas</v>
      </c>
      <c r="D249" s="10" t="str">
        <f>'II.Concepto de gasto'!$F$7</f>
        <v>2022</v>
      </c>
      <c r="E249" s="13" t="str">
        <f>'II.Concepto de gasto'!$A$16</f>
        <v>22103 - Productos alimenticios para el personal que realiza labores en campo o de supervisión</v>
      </c>
      <c r="F249" s="11">
        <f>'II.Concepto de gasto'!$F$16</f>
        <v>0</v>
      </c>
      <c r="G249" s="11">
        <f t="shared" si="5"/>
        <v>114326603.09</v>
      </c>
      <c r="H249" s="11">
        <f>'II.Concepto de gasto'!$F$8</f>
        <v>114326603.09</v>
      </c>
      <c r="I249" s="12" t="b">
        <f>Tabla16[[#This Row],[Validación2]]=Tabla16[[#This Row],[Validación1]]</f>
        <v>1</v>
      </c>
    </row>
    <row r="250" spans="1:9" s="10" customFormat="1" x14ac:dyDescent="0.2">
      <c r="A250" s="7">
        <v>1</v>
      </c>
      <c r="B250" s="8" t="str">
        <f>'II.Concepto de gasto'!$B$1</f>
        <v>_06_Hacienda_y_Crédito_Público</v>
      </c>
      <c r="C250" s="9" t="str">
        <f>'II.Concepto de gasto'!$B$2</f>
        <v>Comisión Nacional de Seguros y Fianzas</v>
      </c>
      <c r="D250" s="10" t="str">
        <f>'II.Concepto de gasto'!$F$7</f>
        <v>2022</v>
      </c>
      <c r="E250" s="13" t="str">
        <f>'II.Concepto de gasto'!$A$17</f>
        <v>22104 - Productos alimenticios para el personal en las instalaciones de las dependencias y entidades</v>
      </c>
      <c r="F250" s="11">
        <f>'II.Concepto de gasto'!$F$17</f>
        <v>89450.59</v>
      </c>
      <c r="G250" s="11">
        <f t="shared" si="5"/>
        <v>114326603.09</v>
      </c>
      <c r="H250" s="11">
        <f>'II.Concepto de gasto'!$F$8</f>
        <v>114326603.09</v>
      </c>
      <c r="I250" s="12" t="b">
        <f>Tabla16[[#This Row],[Validación2]]=Tabla16[[#This Row],[Validación1]]</f>
        <v>1</v>
      </c>
    </row>
    <row r="251" spans="1:9" s="10" customFormat="1" x14ac:dyDescent="0.2">
      <c r="A251" s="7">
        <v>1</v>
      </c>
      <c r="B251" s="8" t="str">
        <f>'II.Concepto de gasto'!$B$1</f>
        <v>_06_Hacienda_y_Crédito_Público</v>
      </c>
      <c r="C251" s="9" t="str">
        <f>'II.Concepto de gasto'!$B$2</f>
        <v>Comisión Nacional de Seguros y Fianzas</v>
      </c>
      <c r="D251" s="10" t="str">
        <f>'II.Concepto de gasto'!$F$7</f>
        <v>2022</v>
      </c>
      <c r="E251" s="13" t="str">
        <f>'II.Concepto de gasto'!$A$18</f>
        <v>22106 - Productos alimenticios para el personal derivado de actividades extraordinarias</v>
      </c>
      <c r="F251" s="11">
        <f>'II.Concepto de gasto'!$F$18</f>
        <v>0</v>
      </c>
      <c r="G251" s="11">
        <f t="shared" si="5"/>
        <v>114326603.09</v>
      </c>
      <c r="H251" s="11">
        <f>'II.Concepto de gasto'!$F$8</f>
        <v>114326603.09</v>
      </c>
      <c r="I251" s="12" t="b">
        <f>Tabla16[[#This Row],[Validación2]]=Tabla16[[#This Row],[Validación1]]</f>
        <v>1</v>
      </c>
    </row>
    <row r="252" spans="1:9" s="10" customFormat="1" x14ac:dyDescent="0.2">
      <c r="A252" s="7">
        <v>1</v>
      </c>
      <c r="B252" s="8" t="str">
        <f>'II.Concepto de gasto'!$B$1</f>
        <v>_06_Hacienda_y_Crédito_Público</v>
      </c>
      <c r="C252" s="9" t="str">
        <f>'II.Concepto de gasto'!$B$2</f>
        <v>Comisión Nacional de Seguros y Fianzas</v>
      </c>
      <c r="D252" s="10" t="str">
        <f>'II.Concepto de gasto'!$F$7</f>
        <v>2022</v>
      </c>
      <c r="E252" s="13" t="str">
        <f>'II.Concepto de gasto'!$A$19</f>
        <v>26102 - Combustibles, lubricantes y aditivos para vehículos terrestres, aéreos, marítimos, lacustres y fluviales destinados a servicios públicos y la operación de programas públicos</v>
      </c>
      <c r="F252" s="11">
        <f>'II.Concepto de gasto'!$F$19</f>
        <v>0</v>
      </c>
      <c r="G252" s="11">
        <f t="shared" si="5"/>
        <v>114326603.09</v>
      </c>
      <c r="H252" s="11">
        <f>'II.Concepto de gasto'!$F$8</f>
        <v>114326603.09</v>
      </c>
      <c r="I252" s="12" t="b">
        <f>Tabla16[[#This Row],[Validación2]]=Tabla16[[#This Row],[Validación1]]</f>
        <v>1</v>
      </c>
    </row>
    <row r="253" spans="1:9" s="10" customFormat="1" x14ac:dyDescent="0.2">
      <c r="A253" s="7">
        <v>1</v>
      </c>
      <c r="B253" s="8" t="str">
        <f>'II.Concepto de gasto'!$B$1</f>
        <v>_06_Hacienda_y_Crédito_Público</v>
      </c>
      <c r="C253" s="9" t="str">
        <f>'II.Concepto de gasto'!$B$2</f>
        <v>Comisión Nacional de Seguros y Fianzas</v>
      </c>
      <c r="D253" s="10" t="str">
        <f>'II.Concepto de gasto'!$F$7</f>
        <v>2022</v>
      </c>
      <c r="E253" s="13" t="str">
        <f>'II.Concepto de gasto'!$A$20</f>
        <v>26103 - Combustibles, lubricantes y aditivos para vehículos terrestres, aéreos, marítimos, lacustres y fluviales destinados a servicios administrativos</v>
      </c>
      <c r="F253" s="11">
        <f>'II.Concepto de gasto'!$F$20</f>
        <v>12731.45</v>
      </c>
      <c r="G253" s="11">
        <f t="shared" si="5"/>
        <v>114326603.09</v>
      </c>
      <c r="H253" s="11">
        <f>'II.Concepto de gasto'!$F$8</f>
        <v>114326603.09</v>
      </c>
      <c r="I253" s="12" t="b">
        <f>Tabla16[[#This Row],[Validación2]]=Tabla16[[#This Row],[Validación1]]</f>
        <v>1</v>
      </c>
    </row>
    <row r="254" spans="1:9" s="10" customFormat="1" x14ac:dyDescent="0.2">
      <c r="A254" s="7">
        <v>1</v>
      </c>
      <c r="B254" s="8" t="str">
        <f>'II.Concepto de gasto'!$B$1</f>
        <v>_06_Hacienda_y_Crédito_Público</v>
      </c>
      <c r="C254" s="9" t="str">
        <f>'II.Concepto de gasto'!$B$2</f>
        <v>Comisión Nacional de Seguros y Fianzas</v>
      </c>
      <c r="D254" s="10" t="str">
        <f>'II.Concepto de gasto'!$F$7</f>
        <v>2022</v>
      </c>
      <c r="E254" s="13" t="str">
        <f>'II.Concepto de gasto'!$A$21</f>
        <v>26104 - Combustibles, lubricantes y aditivos para vehículos terrestres, aéreos, marítimos, lacustres y fluviales asignados a servidores públicos</v>
      </c>
      <c r="F254" s="11">
        <f>'II.Concepto de gasto'!$F$21</f>
        <v>26216.21</v>
      </c>
      <c r="G254" s="11">
        <f t="shared" si="5"/>
        <v>114326603.09</v>
      </c>
      <c r="H254" s="11">
        <f>'II.Concepto de gasto'!$F$8</f>
        <v>114326603.09</v>
      </c>
      <c r="I254" s="12" t="b">
        <f>Tabla16[[#This Row],[Validación2]]=Tabla16[[#This Row],[Validación1]]</f>
        <v>1</v>
      </c>
    </row>
    <row r="255" spans="1:9" s="10" customFormat="1" x14ac:dyDescent="0.2">
      <c r="A255" s="7">
        <v>1</v>
      </c>
      <c r="B255" s="8" t="str">
        <f>'II.Concepto de gasto'!$B$1</f>
        <v>_06_Hacienda_y_Crédito_Público</v>
      </c>
      <c r="C255" s="9" t="str">
        <f>'II.Concepto de gasto'!$B$2</f>
        <v>Comisión Nacional de Seguros y Fianzas</v>
      </c>
      <c r="D255" s="10" t="str">
        <f>'II.Concepto de gasto'!$F$7</f>
        <v>2022</v>
      </c>
      <c r="E255" s="13" t="str">
        <f>'II.Concepto de gasto'!$A$22</f>
        <v>26105 - Combustibles, lubricantes y aditivos para maquinaria, equipo de producción y servicios administrativos</v>
      </c>
      <c r="F255" s="11">
        <f>'II.Concepto de gasto'!$F$22</f>
        <v>0</v>
      </c>
      <c r="G255" s="11">
        <f t="shared" si="5"/>
        <v>114326603.09</v>
      </c>
      <c r="H255" s="11">
        <f>'II.Concepto de gasto'!$F$8</f>
        <v>114326603.09</v>
      </c>
      <c r="I255" s="12" t="b">
        <f>Tabla16[[#This Row],[Validación2]]=Tabla16[[#This Row],[Validación1]]</f>
        <v>1</v>
      </c>
    </row>
    <row r="256" spans="1:9" s="10" customFormat="1" x14ac:dyDescent="0.2">
      <c r="A256" s="7">
        <v>1</v>
      </c>
      <c r="B256" s="8" t="str">
        <f>'II.Concepto de gasto'!$B$1</f>
        <v>_06_Hacienda_y_Crédito_Público</v>
      </c>
      <c r="C256" s="9" t="str">
        <f>'II.Concepto de gasto'!$B$2</f>
        <v>Comisión Nacional de Seguros y Fianzas</v>
      </c>
      <c r="D256" s="10" t="str">
        <f>'II.Concepto de gasto'!$F$7</f>
        <v>2022</v>
      </c>
      <c r="E256" s="13" t="str">
        <f>'II.Concepto de gasto'!$A$23</f>
        <v>31201 Servicios de gas</v>
      </c>
      <c r="F256" s="11">
        <f>'II.Concepto de gasto'!$F$23</f>
        <v>0</v>
      </c>
      <c r="G256" s="11">
        <f t="shared" si="5"/>
        <v>114326603.09</v>
      </c>
      <c r="H256" s="11">
        <f>'II.Concepto de gasto'!$F$8</f>
        <v>114326603.09</v>
      </c>
      <c r="I256" s="12" t="b">
        <f>Tabla16[[#This Row],[Validación2]]=Tabla16[[#This Row],[Validación1]]</f>
        <v>1</v>
      </c>
    </row>
    <row r="257" spans="1:9" s="10" customFormat="1" x14ac:dyDescent="0.2">
      <c r="A257" s="7">
        <v>1</v>
      </c>
      <c r="B257" s="8" t="str">
        <f>'II.Concepto de gasto'!$B$1</f>
        <v>_06_Hacienda_y_Crédito_Público</v>
      </c>
      <c r="C257" s="9" t="str">
        <f>'II.Concepto de gasto'!$B$2</f>
        <v>Comisión Nacional de Seguros y Fianzas</v>
      </c>
      <c r="D257" s="10" t="str">
        <f>'II.Concepto de gasto'!$F$7</f>
        <v>2022</v>
      </c>
      <c r="E257" s="13" t="str">
        <f>'II.Concepto de gasto'!$A$24</f>
        <v>31301 Servicios de agua</v>
      </c>
      <c r="F257" s="11">
        <f>'II.Concepto de gasto'!$F$24</f>
        <v>214060.33999999997</v>
      </c>
      <c r="G257" s="11">
        <f t="shared" si="5"/>
        <v>114326603.09</v>
      </c>
      <c r="H257" s="11">
        <f>'II.Concepto de gasto'!$F$8</f>
        <v>114326603.09</v>
      </c>
      <c r="I257" s="12" t="b">
        <f>Tabla16[[#This Row],[Validación2]]=Tabla16[[#This Row],[Validación1]]</f>
        <v>1</v>
      </c>
    </row>
    <row r="258" spans="1:9" s="10" customFormat="1" x14ac:dyDescent="0.2">
      <c r="A258" s="7">
        <v>1</v>
      </c>
      <c r="B258" s="8" t="str">
        <f>'II.Concepto de gasto'!$B$1</f>
        <v>_06_Hacienda_y_Crédito_Público</v>
      </c>
      <c r="C258" s="9" t="str">
        <f>'II.Concepto de gasto'!$B$2</f>
        <v>Comisión Nacional de Seguros y Fianzas</v>
      </c>
      <c r="D258" s="10" t="str">
        <f>'II.Concepto de gasto'!$F$7</f>
        <v>2022</v>
      </c>
      <c r="E258" s="13" t="str">
        <f>'II.Concepto de gasto'!$A$25</f>
        <v>31401 - Servicio telefónico convencional</v>
      </c>
      <c r="F258" s="11">
        <f>'II.Concepto de gasto'!$F$25</f>
        <v>695439.8600000001</v>
      </c>
      <c r="G258" s="11">
        <f t="shared" si="5"/>
        <v>114326603.09</v>
      </c>
      <c r="H258" s="11">
        <f>'II.Concepto de gasto'!$F$8</f>
        <v>114326603.09</v>
      </c>
      <c r="I258" s="12" t="b">
        <f>Tabla16[[#This Row],[Validación2]]=Tabla16[[#This Row],[Validación1]]</f>
        <v>1</v>
      </c>
    </row>
    <row r="259" spans="1:9" s="10" customFormat="1" x14ac:dyDescent="0.2">
      <c r="A259" s="7">
        <v>1</v>
      </c>
      <c r="B259" s="8" t="str">
        <f>'II.Concepto de gasto'!$B$1</f>
        <v>_06_Hacienda_y_Crédito_Público</v>
      </c>
      <c r="C259" s="9" t="str">
        <f>'II.Concepto de gasto'!$B$2</f>
        <v>Comisión Nacional de Seguros y Fianzas</v>
      </c>
      <c r="D259" s="10" t="str">
        <f>'II.Concepto de gasto'!$F$7</f>
        <v>2022</v>
      </c>
      <c r="E259" s="13" t="str">
        <f>'II.Concepto de gasto'!$A$26</f>
        <v>31501 - Servicio de telefonía celular</v>
      </c>
      <c r="F259" s="11">
        <f>'II.Concepto de gasto'!$F$26</f>
        <v>131684.44</v>
      </c>
      <c r="G259" s="11">
        <f t="shared" si="5"/>
        <v>114326603.09</v>
      </c>
      <c r="H259" s="11">
        <f>'II.Concepto de gasto'!$F$8</f>
        <v>114326603.09</v>
      </c>
      <c r="I259" s="12" t="b">
        <f>Tabla16[[#This Row],[Validación2]]=Tabla16[[#This Row],[Validación1]]</f>
        <v>1</v>
      </c>
    </row>
    <row r="260" spans="1:9" s="10" customFormat="1" x14ac:dyDescent="0.2">
      <c r="A260" s="7">
        <v>1</v>
      </c>
      <c r="B260" s="8" t="str">
        <f>'II.Concepto de gasto'!$B$1</f>
        <v>_06_Hacienda_y_Crédito_Público</v>
      </c>
      <c r="C260" s="9" t="str">
        <f>'II.Concepto de gasto'!$B$2</f>
        <v>Comisión Nacional de Seguros y Fianzas</v>
      </c>
      <c r="D260" s="10" t="str">
        <f>'II.Concepto de gasto'!$F$7</f>
        <v>2022</v>
      </c>
      <c r="E260" s="13" t="str">
        <f>'II.Concepto de gasto'!$A$27</f>
        <v>31601 Servicio de radiolocalización</v>
      </c>
      <c r="F260" s="11">
        <f>'II.Concepto de gasto'!$F$27</f>
        <v>0</v>
      </c>
      <c r="G260" s="11">
        <f t="shared" si="5"/>
        <v>114326603.09</v>
      </c>
      <c r="H260" s="11">
        <f>'II.Concepto de gasto'!$F$8</f>
        <v>114326603.09</v>
      </c>
      <c r="I260" s="12" t="b">
        <f>Tabla16[[#This Row],[Validación2]]=Tabla16[[#This Row],[Validación1]]</f>
        <v>1</v>
      </c>
    </row>
    <row r="261" spans="1:9" s="10" customFormat="1" x14ac:dyDescent="0.2">
      <c r="A261" s="7">
        <v>1</v>
      </c>
      <c r="B261" s="8" t="str">
        <f>'II.Concepto de gasto'!$B$1</f>
        <v>_06_Hacienda_y_Crédito_Público</v>
      </c>
      <c r="C261" s="9" t="str">
        <f>'II.Concepto de gasto'!$B$2</f>
        <v>Comisión Nacional de Seguros y Fianzas</v>
      </c>
      <c r="D261" s="10" t="str">
        <f>'II.Concepto de gasto'!$F$7</f>
        <v>2022</v>
      </c>
      <c r="E261" s="13" t="str">
        <f>'II.Concepto de gasto'!$A$28</f>
        <v>31602 Servicios de telecomunicaciones</v>
      </c>
      <c r="F261" s="11">
        <f>'II.Concepto de gasto'!$F$28</f>
        <v>0</v>
      </c>
      <c r="G261" s="11">
        <f t="shared" si="5"/>
        <v>114326603.09</v>
      </c>
      <c r="H261" s="11">
        <f>'II.Concepto de gasto'!$F$8</f>
        <v>114326603.09</v>
      </c>
      <c r="I261" s="12" t="b">
        <f>Tabla16[[#This Row],[Validación2]]=Tabla16[[#This Row],[Validación1]]</f>
        <v>1</v>
      </c>
    </row>
    <row r="262" spans="1:9" s="10" customFormat="1" x14ac:dyDescent="0.2">
      <c r="A262" s="7">
        <v>1</v>
      </c>
      <c r="B262" s="8" t="str">
        <f>'II.Concepto de gasto'!$B$1</f>
        <v>_06_Hacienda_y_Crédito_Público</v>
      </c>
      <c r="C262" s="9" t="str">
        <f>'II.Concepto de gasto'!$B$2</f>
        <v>Comisión Nacional de Seguros y Fianzas</v>
      </c>
      <c r="D262" s="10" t="str">
        <f>'II.Concepto de gasto'!$F$7</f>
        <v>2022</v>
      </c>
      <c r="E262" s="13" t="str">
        <f>'II.Concepto de gasto'!$A$29</f>
        <v>31603 Servicios de internet</v>
      </c>
      <c r="F262" s="11">
        <f>'II.Concepto de gasto'!$F$29</f>
        <v>551654.98</v>
      </c>
      <c r="G262" s="11">
        <f t="shared" si="5"/>
        <v>114326603.09</v>
      </c>
      <c r="H262" s="11">
        <f>'II.Concepto de gasto'!$F$8</f>
        <v>114326603.09</v>
      </c>
      <c r="I262" s="12" t="b">
        <f>Tabla16[[#This Row],[Validación2]]=Tabla16[[#This Row],[Validación1]]</f>
        <v>1</v>
      </c>
    </row>
    <row r="263" spans="1:9" s="10" customFormat="1" x14ac:dyDescent="0.2">
      <c r="A263" s="7">
        <v>1</v>
      </c>
      <c r="B263" s="8" t="str">
        <f>'II.Concepto de gasto'!$B$1</f>
        <v>_06_Hacienda_y_Crédito_Público</v>
      </c>
      <c r="C263" s="9" t="str">
        <f>'II.Concepto de gasto'!$B$2</f>
        <v>Comisión Nacional de Seguros y Fianzas</v>
      </c>
      <c r="D263" s="10" t="str">
        <f>'II.Concepto de gasto'!$F$7</f>
        <v>2022</v>
      </c>
      <c r="E263" s="13" t="str">
        <f>'II.Concepto de gasto'!$A$30</f>
        <v>31701 Servicio de conducción de señales analógicas y digitales</v>
      </c>
      <c r="F263" s="11">
        <f>'II.Concepto de gasto'!$F$30</f>
        <v>8396589.1699999999</v>
      </c>
      <c r="G263" s="11">
        <f t="shared" si="5"/>
        <v>114326603.09</v>
      </c>
      <c r="H263" s="11">
        <f>'II.Concepto de gasto'!$F$8</f>
        <v>114326603.09</v>
      </c>
      <c r="I263" s="12" t="b">
        <f>Tabla16[[#This Row],[Validación2]]=Tabla16[[#This Row],[Validación1]]</f>
        <v>1</v>
      </c>
    </row>
    <row r="264" spans="1:9" s="10" customFormat="1" x14ac:dyDescent="0.2">
      <c r="A264" s="7">
        <v>1</v>
      </c>
      <c r="B264" s="8" t="str">
        <f>'II.Concepto de gasto'!$B$1</f>
        <v>_06_Hacienda_y_Crédito_Público</v>
      </c>
      <c r="C264" s="9" t="str">
        <f>'II.Concepto de gasto'!$B$2</f>
        <v>Comisión Nacional de Seguros y Fianzas</v>
      </c>
      <c r="D264" s="10" t="str">
        <f>'II.Concepto de gasto'!$F$7</f>
        <v>2022</v>
      </c>
      <c r="E264" s="13" t="str">
        <f>'II.Concepto de gasto'!$A$31</f>
        <v>31801 Servicio postal</v>
      </c>
      <c r="F264" s="11">
        <f>'II.Concepto de gasto'!$F$31</f>
        <v>1944499.78</v>
      </c>
      <c r="G264" s="11">
        <f t="shared" si="5"/>
        <v>114326603.09</v>
      </c>
      <c r="H264" s="11">
        <f>'II.Concepto de gasto'!$F$8</f>
        <v>114326603.09</v>
      </c>
      <c r="I264" s="12" t="b">
        <f>Tabla16[[#This Row],[Validación2]]=Tabla16[[#This Row],[Validación1]]</f>
        <v>1</v>
      </c>
    </row>
    <row r="265" spans="1:9" s="10" customFormat="1" x14ac:dyDescent="0.2">
      <c r="A265" s="7">
        <v>1</v>
      </c>
      <c r="B265" s="8" t="str">
        <f>'II.Concepto de gasto'!$B$1</f>
        <v>_06_Hacienda_y_Crédito_Público</v>
      </c>
      <c r="C265" s="9" t="str">
        <f>'II.Concepto de gasto'!$B$2</f>
        <v>Comisión Nacional de Seguros y Fianzas</v>
      </c>
      <c r="D265" s="10" t="str">
        <f>'II.Concepto de gasto'!$F$7</f>
        <v>2022</v>
      </c>
      <c r="E265" s="13" t="str">
        <f>'II.Concepto de gasto'!$A$32</f>
        <v>31802 Servicio telegráfico</v>
      </c>
      <c r="F265" s="11">
        <f>'II.Concepto de gasto'!$F$32</f>
        <v>0</v>
      </c>
      <c r="G265" s="11">
        <f t="shared" si="5"/>
        <v>114326603.09</v>
      </c>
      <c r="H265" s="11">
        <f>'II.Concepto de gasto'!$F$8</f>
        <v>114326603.09</v>
      </c>
      <c r="I265" s="12" t="b">
        <f>Tabla16[[#This Row],[Validación2]]=Tabla16[[#This Row],[Validación1]]</f>
        <v>1</v>
      </c>
    </row>
    <row r="266" spans="1:9" s="10" customFormat="1" x14ac:dyDescent="0.2">
      <c r="A266" s="7">
        <v>1</v>
      </c>
      <c r="B266" s="8" t="str">
        <f>'II.Concepto de gasto'!$B$1</f>
        <v>_06_Hacienda_y_Crédito_Público</v>
      </c>
      <c r="C266" s="9" t="str">
        <f>'II.Concepto de gasto'!$B$2</f>
        <v>Comisión Nacional de Seguros y Fianzas</v>
      </c>
      <c r="D266" s="10" t="str">
        <f>'II.Concepto de gasto'!$F$7</f>
        <v>2022</v>
      </c>
      <c r="E266" s="13" t="str">
        <f>'II.Concepto de gasto'!$A$33</f>
        <v>31901 Servicios integrales de telecomunicación</v>
      </c>
      <c r="F266" s="11">
        <f>'II.Concepto de gasto'!$F$33</f>
        <v>0</v>
      </c>
      <c r="G266" s="11">
        <f t="shared" si="5"/>
        <v>114326603.09</v>
      </c>
      <c r="H266" s="11">
        <f>'II.Concepto de gasto'!$F$8</f>
        <v>114326603.09</v>
      </c>
      <c r="I266" s="12" t="b">
        <f>Tabla16[[#This Row],[Validación2]]=Tabla16[[#This Row],[Validación1]]</f>
        <v>1</v>
      </c>
    </row>
    <row r="267" spans="1:9" s="10" customFormat="1" x14ac:dyDescent="0.2">
      <c r="A267" s="7">
        <v>1</v>
      </c>
      <c r="B267" s="8" t="str">
        <f>'II.Concepto de gasto'!$B$1</f>
        <v>_06_Hacienda_y_Crédito_Público</v>
      </c>
      <c r="C267" s="9" t="str">
        <f>'II.Concepto de gasto'!$B$2</f>
        <v>Comisión Nacional de Seguros y Fianzas</v>
      </c>
      <c r="D267" s="10" t="str">
        <f>'II.Concepto de gasto'!$F$7</f>
        <v>2022</v>
      </c>
      <c r="E267" s="13" t="str">
        <f>'II.Concepto de gasto'!$A$34</f>
        <v>31902 Contratación de otros servicios</v>
      </c>
      <c r="F267" s="11">
        <f>'II.Concepto de gasto'!$F$34</f>
        <v>0</v>
      </c>
      <c r="G267" s="11">
        <f t="shared" si="5"/>
        <v>114326603.09</v>
      </c>
      <c r="H267" s="11">
        <f>'II.Concepto de gasto'!$F$8</f>
        <v>114326603.09</v>
      </c>
      <c r="I267" s="12" t="b">
        <f>Tabla16[[#This Row],[Validación2]]=Tabla16[[#This Row],[Validación1]]</f>
        <v>1</v>
      </c>
    </row>
    <row r="268" spans="1:9" s="10" customFormat="1" x14ac:dyDescent="0.2">
      <c r="A268" s="7">
        <v>1</v>
      </c>
      <c r="B268" s="8" t="str">
        <f>'II.Concepto de gasto'!$B$1</f>
        <v>_06_Hacienda_y_Crédito_Público</v>
      </c>
      <c r="C268" s="9" t="str">
        <f>'II.Concepto de gasto'!$B$2</f>
        <v>Comisión Nacional de Seguros y Fianzas</v>
      </c>
      <c r="D268" s="10" t="str">
        <f>'II.Concepto de gasto'!$F$7</f>
        <v>2022</v>
      </c>
      <c r="E268" s="13" t="str">
        <f>'II.Concepto de gasto'!$A$35</f>
        <v>31904 Servicios integrales de infraestructura de cómputo</v>
      </c>
      <c r="F268" s="11">
        <f>'II.Concepto de gasto'!$F$35</f>
        <v>65044460.849999994</v>
      </c>
      <c r="G268" s="11">
        <f t="shared" si="5"/>
        <v>114326603.09</v>
      </c>
      <c r="H268" s="11">
        <f>'II.Concepto de gasto'!$F$8</f>
        <v>114326603.09</v>
      </c>
      <c r="I268" s="12" t="b">
        <f>Tabla16[[#This Row],[Validación2]]=Tabla16[[#This Row],[Validación1]]</f>
        <v>1</v>
      </c>
    </row>
    <row r="269" spans="1:9" s="10" customFormat="1" x14ac:dyDescent="0.2">
      <c r="A269" s="7">
        <v>1</v>
      </c>
      <c r="B269" s="8" t="str">
        <f>'II.Concepto de gasto'!$B$1</f>
        <v>_06_Hacienda_y_Crédito_Público</v>
      </c>
      <c r="C269" s="9" t="str">
        <f>'II.Concepto de gasto'!$B$2</f>
        <v>Comisión Nacional de Seguros y Fianzas</v>
      </c>
      <c r="D269" s="10" t="str">
        <f>'II.Concepto de gasto'!$F$7</f>
        <v>2022</v>
      </c>
      <c r="E269" s="13" t="str">
        <f>'II.Concepto de gasto'!$A$36</f>
        <v>32101 - Arrendamiento de terrenos</v>
      </c>
      <c r="F269" s="11">
        <f>'II.Concepto de gasto'!$F$36</f>
        <v>0</v>
      </c>
      <c r="G269" s="11">
        <f t="shared" si="5"/>
        <v>114326603.09</v>
      </c>
      <c r="H269" s="11">
        <f>'II.Concepto de gasto'!$F$8</f>
        <v>114326603.09</v>
      </c>
      <c r="I269" s="12" t="b">
        <f>Tabla16[[#This Row],[Validación2]]=Tabla16[[#This Row],[Validación1]]</f>
        <v>1</v>
      </c>
    </row>
    <row r="270" spans="1:9" s="10" customFormat="1" x14ac:dyDescent="0.2">
      <c r="A270" s="7">
        <v>1</v>
      </c>
      <c r="B270" s="8" t="str">
        <f>'II.Concepto de gasto'!$B$1</f>
        <v>_06_Hacienda_y_Crédito_Público</v>
      </c>
      <c r="C270" s="9" t="str">
        <f>'II.Concepto de gasto'!$B$2</f>
        <v>Comisión Nacional de Seguros y Fianzas</v>
      </c>
      <c r="D270" s="10" t="str">
        <f>'II.Concepto de gasto'!$F$7</f>
        <v>2022</v>
      </c>
      <c r="E270" s="13" t="str">
        <f>'II.Concepto de gasto'!$A$37</f>
        <v>32201 - Arrendamiento de edificios y locales</v>
      </c>
      <c r="F270" s="11">
        <f>'II.Concepto de gasto'!$F$37</f>
        <v>4937114.1899999995</v>
      </c>
      <c r="G270" s="11">
        <f t="shared" si="5"/>
        <v>114326603.09</v>
      </c>
      <c r="H270" s="11">
        <f>'II.Concepto de gasto'!$F$8</f>
        <v>114326603.09</v>
      </c>
      <c r="I270" s="12" t="b">
        <f>Tabla16[[#This Row],[Validación2]]=Tabla16[[#This Row],[Validación1]]</f>
        <v>1</v>
      </c>
    </row>
    <row r="271" spans="1:9" s="10" customFormat="1" x14ac:dyDescent="0.2">
      <c r="A271" s="7">
        <v>1</v>
      </c>
      <c r="B271" s="8" t="str">
        <f>'II.Concepto de gasto'!$B$1</f>
        <v>_06_Hacienda_y_Crédito_Público</v>
      </c>
      <c r="C271" s="9" t="str">
        <f>'II.Concepto de gasto'!$B$2</f>
        <v>Comisión Nacional de Seguros y Fianzas</v>
      </c>
      <c r="D271" s="10" t="str">
        <f>'II.Concepto de gasto'!$F$7</f>
        <v>2022</v>
      </c>
      <c r="E271" s="13" t="str">
        <f>'II.Concepto de gasto'!$A$38</f>
        <v>32301 - Arrendamiento de equipo y bienes informáticos</v>
      </c>
      <c r="F271" s="11">
        <f>'II.Concepto de gasto'!$F$38</f>
        <v>20100429.52</v>
      </c>
      <c r="G271" s="11">
        <f t="shared" si="5"/>
        <v>114326603.09</v>
      </c>
      <c r="H271" s="11">
        <f>'II.Concepto de gasto'!$F$8</f>
        <v>114326603.09</v>
      </c>
      <c r="I271" s="12" t="b">
        <f>Tabla16[[#This Row],[Validación2]]=Tabla16[[#This Row],[Validación1]]</f>
        <v>1</v>
      </c>
    </row>
    <row r="272" spans="1:9" s="10" customFormat="1" x14ac:dyDescent="0.2">
      <c r="A272" s="7">
        <v>1</v>
      </c>
      <c r="B272" s="8" t="str">
        <f>'II.Concepto de gasto'!$B$1</f>
        <v>_06_Hacienda_y_Crédito_Público</v>
      </c>
      <c r="C272" s="9" t="str">
        <f>'II.Concepto de gasto'!$B$2</f>
        <v>Comisión Nacional de Seguros y Fianzas</v>
      </c>
      <c r="D272" s="10" t="str">
        <f>'II.Concepto de gasto'!$F$7</f>
        <v>2022</v>
      </c>
      <c r="E272" s="13" t="str">
        <f>'II.Concepto de gasto'!$A$39</f>
        <v>32302 - Arrendamiento de mobiliario</v>
      </c>
      <c r="F272" s="11">
        <f>'II.Concepto de gasto'!$F$39</f>
        <v>0</v>
      </c>
      <c r="G272" s="11">
        <f t="shared" si="5"/>
        <v>114326603.09</v>
      </c>
      <c r="H272" s="11">
        <f>'II.Concepto de gasto'!$F$8</f>
        <v>114326603.09</v>
      </c>
      <c r="I272" s="12" t="b">
        <f>Tabla16[[#This Row],[Validación2]]=Tabla16[[#This Row],[Validación1]]</f>
        <v>1</v>
      </c>
    </row>
    <row r="273" spans="1:9" s="10" customFormat="1" x14ac:dyDescent="0.2">
      <c r="A273" s="7">
        <v>1</v>
      </c>
      <c r="B273" s="8" t="str">
        <f>'II.Concepto de gasto'!$B$1</f>
        <v>_06_Hacienda_y_Crédito_Público</v>
      </c>
      <c r="C273" s="9" t="str">
        <f>'II.Concepto de gasto'!$B$2</f>
        <v>Comisión Nacional de Seguros y Fianzas</v>
      </c>
      <c r="D273" s="10" t="str">
        <f>'II.Concepto de gasto'!$F$7</f>
        <v>2022</v>
      </c>
      <c r="E273" s="13" t="str">
        <f>'II.Concepto de gasto'!$A$40</f>
        <v>32303 - Arrendamiento de equipo de telecomunicaciones</v>
      </c>
      <c r="F273" s="11">
        <f>'II.Concepto de gasto'!$F$40</f>
        <v>3992743.06</v>
      </c>
      <c r="G273" s="11">
        <f t="shared" si="5"/>
        <v>114326603.09</v>
      </c>
      <c r="H273" s="11">
        <f>'II.Concepto de gasto'!$F$8</f>
        <v>114326603.09</v>
      </c>
      <c r="I273" s="12" t="b">
        <f>Tabla16[[#This Row],[Validación2]]=Tabla16[[#This Row],[Validación1]]</f>
        <v>1</v>
      </c>
    </row>
    <row r="274" spans="1:9" s="10" customFormat="1" x14ac:dyDescent="0.2">
      <c r="A274" s="7">
        <v>1</v>
      </c>
      <c r="B274" s="8" t="str">
        <f>'II.Concepto de gasto'!$B$1</f>
        <v>_06_Hacienda_y_Crédito_Público</v>
      </c>
      <c r="C274" s="9" t="str">
        <f>'II.Concepto de gasto'!$B$2</f>
        <v>Comisión Nacional de Seguros y Fianzas</v>
      </c>
      <c r="D274" s="10" t="str">
        <f>'II.Concepto de gasto'!$F$7</f>
        <v>2022</v>
      </c>
      <c r="E274" s="13" t="str">
        <f>'II.Concepto de gasto'!$A$41</f>
        <v>32502 - Arrendamiento de vehículos terrestres, aéreos, marítimos, lacustres y fluviales para servicios públicos y la operación de programas públicos</v>
      </c>
      <c r="F274" s="11">
        <f>'II.Concepto de gasto'!$F$41</f>
        <v>0</v>
      </c>
      <c r="G274" s="11">
        <f t="shared" si="5"/>
        <v>114326603.09</v>
      </c>
      <c r="H274" s="11">
        <f>'II.Concepto de gasto'!$F$8</f>
        <v>114326603.09</v>
      </c>
      <c r="I274" s="12" t="b">
        <f>Tabla16[[#This Row],[Validación2]]=Tabla16[[#This Row],[Validación1]]</f>
        <v>1</v>
      </c>
    </row>
    <row r="275" spans="1:9" s="10" customFormat="1" x14ac:dyDescent="0.2">
      <c r="A275" s="7">
        <v>1</v>
      </c>
      <c r="B275" s="8" t="str">
        <f>'II.Concepto de gasto'!$B$1</f>
        <v>_06_Hacienda_y_Crédito_Público</v>
      </c>
      <c r="C275" s="9" t="str">
        <f>'II.Concepto de gasto'!$B$2</f>
        <v>Comisión Nacional de Seguros y Fianzas</v>
      </c>
      <c r="D275" s="10" t="str">
        <f>'II.Concepto de gasto'!$F$7</f>
        <v>2022</v>
      </c>
      <c r="E275" s="13" t="str">
        <f>'II.Concepto de gasto'!$A$42</f>
        <v>32503 - Arrendamiento de vehículos terrestres, aéreos, marítimos, lacustres y fluviales para servicios administrativos</v>
      </c>
      <c r="F275" s="11">
        <f>'II.Concepto de gasto'!$F$42</f>
        <v>408879.17</v>
      </c>
      <c r="G275" s="11">
        <f t="shared" si="5"/>
        <v>114326603.09</v>
      </c>
      <c r="H275" s="11">
        <f>'II.Concepto de gasto'!$F$8</f>
        <v>114326603.09</v>
      </c>
      <c r="I275" s="12" t="b">
        <f>Tabla16[[#This Row],[Validación2]]=Tabla16[[#This Row],[Validación1]]</f>
        <v>1</v>
      </c>
    </row>
    <row r="276" spans="1:9" s="10" customFormat="1" x14ac:dyDescent="0.2">
      <c r="A276" s="7">
        <v>1</v>
      </c>
      <c r="B276" s="8" t="str">
        <f>'II.Concepto de gasto'!$B$1</f>
        <v>_06_Hacienda_y_Crédito_Público</v>
      </c>
      <c r="C276" s="9" t="str">
        <f>'II.Concepto de gasto'!$B$2</f>
        <v>Comisión Nacional de Seguros y Fianzas</v>
      </c>
      <c r="D276" s="10" t="str">
        <f>'II.Concepto de gasto'!$F$7</f>
        <v>2022</v>
      </c>
      <c r="E276" s="13" t="str">
        <f>'II.Concepto de gasto'!$A$43</f>
        <v>32505 - Arrendamiento de vehículos terrestres, aéreos, marítimos, lacustres y fluviales para servidores públicos</v>
      </c>
      <c r="F276" s="11">
        <f>'II.Concepto de gasto'!$F$43</f>
        <v>131183.12</v>
      </c>
      <c r="G276" s="11">
        <f t="shared" si="5"/>
        <v>114326603.09</v>
      </c>
      <c r="H276" s="11">
        <f>'II.Concepto de gasto'!$F$8</f>
        <v>114326603.09</v>
      </c>
      <c r="I276" s="12" t="b">
        <f>Tabla16[[#This Row],[Validación2]]=Tabla16[[#This Row],[Validación1]]</f>
        <v>1</v>
      </c>
    </row>
    <row r="277" spans="1:9" s="10" customFormat="1" x14ac:dyDescent="0.2">
      <c r="A277" s="7">
        <v>1</v>
      </c>
      <c r="B277" s="8" t="str">
        <f>'II.Concepto de gasto'!$B$1</f>
        <v>_06_Hacienda_y_Crédito_Público</v>
      </c>
      <c r="C277" s="9" t="str">
        <f>'II.Concepto de gasto'!$B$2</f>
        <v>Comisión Nacional de Seguros y Fianzas</v>
      </c>
      <c r="D277" s="10" t="str">
        <f>'II.Concepto de gasto'!$F$7</f>
        <v>2022</v>
      </c>
      <c r="E277" s="13" t="str">
        <f>'II.Concepto de gasto'!$A$44</f>
        <v>32601 - Arrendamiento de maquinaria y equipo</v>
      </c>
      <c r="F277" s="11">
        <f>'II.Concepto de gasto'!$F$44</f>
        <v>0</v>
      </c>
      <c r="G277" s="11">
        <f t="shared" si="5"/>
        <v>114326603.09</v>
      </c>
      <c r="H277" s="11">
        <f>'II.Concepto de gasto'!$F$8</f>
        <v>114326603.09</v>
      </c>
      <c r="I277" s="12" t="b">
        <f>Tabla16[[#This Row],[Validación2]]=Tabla16[[#This Row],[Validación1]]</f>
        <v>1</v>
      </c>
    </row>
    <row r="278" spans="1:9" s="10" customFormat="1" x14ac:dyDescent="0.2">
      <c r="A278" s="7">
        <v>1</v>
      </c>
      <c r="B278" s="8" t="str">
        <f>'II.Concepto de gasto'!$B$1</f>
        <v>_06_Hacienda_y_Crédito_Público</v>
      </c>
      <c r="C278" s="9" t="str">
        <f>'II.Concepto de gasto'!$B$2</f>
        <v>Comisión Nacional de Seguros y Fianzas</v>
      </c>
      <c r="D278" s="10" t="str">
        <f>'II.Concepto de gasto'!$F$7</f>
        <v>2022</v>
      </c>
      <c r="E278" s="13" t="str">
        <f>'II.Concepto de gasto'!$A$45</f>
        <v>32903 - Otros Arrendamientos</v>
      </c>
      <c r="F278" s="11">
        <f>'II.Concepto de gasto'!$F$45</f>
        <v>0</v>
      </c>
      <c r="G278" s="11">
        <f t="shared" si="5"/>
        <v>114326603.09</v>
      </c>
      <c r="H278" s="11">
        <f>'II.Concepto de gasto'!$F$8</f>
        <v>114326603.09</v>
      </c>
      <c r="I278" s="12" t="b">
        <f>Tabla16[[#This Row],[Validación2]]=Tabla16[[#This Row],[Validación1]]</f>
        <v>1</v>
      </c>
    </row>
    <row r="279" spans="1:9" s="10" customFormat="1" x14ac:dyDescent="0.2">
      <c r="A279" s="7">
        <v>1</v>
      </c>
      <c r="B279" s="8" t="str">
        <f>'II.Concepto de gasto'!$B$1</f>
        <v>_06_Hacienda_y_Crédito_Público</v>
      </c>
      <c r="C279" s="9" t="str">
        <f>'II.Concepto de gasto'!$B$2</f>
        <v>Comisión Nacional de Seguros y Fianzas</v>
      </c>
      <c r="D279" s="10" t="str">
        <f>'II.Concepto de gasto'!$F$7</f>
        <v>2022</v>
      </c>
      <c r="E279" s="13" t="str">
        <f>'II.Concepto de gasto'!$A$46</f>
        <v>33101 - Asesorías asociadas a convenios, tratados o acuerdos</v>
      </c>
      <c r="F279" s="11">
        <f>'II.Concepto de gasto'!$F$46</f>
        <v>0</v>
      </c>
      <c r="G279" s="11">
        <f t="shared" si="5"/>
        <v>114326603.09</v>
      </c>
      <c r="H279" s="11">
        <f>'II.Concepto de gasto'!$F$8</f>
        <v>114326603.09</v>
      </c>
      <c r="I279" s="12" t="b">
        <f>Tabla16[[#This Row],[Validación2]]=Tabla16[[#This Row],[Validación1]]</f>
        <v>1</v>
      </c>
    </row>
    <row r="280" spans="1:9" s="10" customFormat="1" x14ac:dyDescent="0.2">
      <c r="A280" s="7">
        <v>1</v>
      </c>
      <c r="B280" s="8" t="str">
        <f>'II.Concepto de gasto'!$B$1</f>
        <v>_06_Hacienda_y_Crédito_Público</v>
      </c>
      <c r="C280" s="9" t="str">
        <f>'II.Concepto de gasto'!$B$2</f>
        <v>Comisión Nacional de Seguros y Fianzas</v>
      </c>
      <c r="D280" s="10" t="str">
        <f>'II.Concepto de gasto'!$F$7</f>
        <v>2022</v>
      </c>
      <c r="E280" s="13" t="str">
        <f>'II.Concepto de gasto'!$A$47</f>
        <v>33102 - Asesorías por controversias en el marco de los tratados internacionales</v>
      </c>
      <c r="F280" s="11">
        <f>'II.Concepto de gasto'!$F$47</f>
        <v>0</v>
      </c>
      <c r="G280" s="11">
        <f t="shared" si="5"/>
        <v>114326603.09</v>
      </c>
      <c r="H280" s="11">
        <f>'II.Concepto de gasto'!$F$8</f>
        <v>114326603.09</v>
      </c>
      <c r="I280" s="12" t="b">
        <f>Tabla16[[#This Row],[Validación2]]=Tabla16[[#This Row],[Validación1]]</f>
        <v>1</v>
      </c>
    </row>
    <row r="281" spans="1:9" s="10" customFormat="1" x14ac:dyDescent="0.2">
      <c r="A281" s="7">
        <v>1</v>
      </c>
      <c r="B281" s="8" t="str">
        <f>'II.Concepto de gasto'!$B$1</f>
        <v>_06_Hacienda_y_Crédito_Público</v>
      </c>
      <c r="C281" s="9" t="str">
        <f>'II.Concepto de gasto'!$B$2</f>
        <v>Comisión Nacional de Seguros y Fianzas</v>
      </c>
      <c r="D281" s="10" t="str">
        <f>'II.Concepto de gasto'!$F$7</f>
        <v>2022</v>
      </c>
      <c r="E281" s="13" t="str">
        <f>'II.Concepto de gasto'!$A$48</f>
        <v>33103 - Consultorías para programas o proyectos financiados por organismos internacionales</v>
      </c>
      <c r="F281" s="11">
        <f>'II.Concepto de gasto'!$F$48</f>
        <v>0</v>
      </c>
      <c r="G281" s="11">
        <f t="shared" si="5"/>
        <v>114326603.09</v>
      </c>
      <c r="H281" s="11">
        <f>'II.Concepto de gasto'!$F$8</f>
        <v>114326603.09</v>
      </c>
      <c r="I281" s="12" t="b">
        <f>Tabla16[[#This Row],[Validación2]]=Tabla16[[#This Row],[Validación1]]</f>
        <v>1</v>
      </c>
    </row>
    <row r="282" spans="1:9" s="10" customFormat="1" x14ac:dyDescent="0.2">
      <c r="A282" s="7">
        <v>1</v>
      </c>
      <c r="B282" s="8" t="str">
        <f>'II.Concepto de gasto'!$B$1</f>
        <v>_06_Hacienda_y_Crédito_Público</v>
      </c>
      <c r="C282" s="9" t="str">
        <f>'II.Concepto de gasto'!$B$2</f>
        <v>Comisión Nacional de Seguros y Fianzas</v>
      </c>
      <c r="D282" s="10" t="str">
        <f>'II.Concepto de gasto'!$F$7</f>
        <v>2022</v>
      </c>
      <c r="E282" s="13" t="str">
        <f>'II.Concepto de gasto'!$A$49</f>
        <v>33104 - Otras asesorías para la operación de programas</v>
      </c>
      <c r="F282" s="11">
        <f>'II.Concepto de gasto'!$F$49</f>
        <v>305126.40000000002</v>
      </c>
      <c r="G282" s="11">
        <f t="shared" si="5"/>
        <v>114326603.09</v>
      </c>
      <c r="H282" s="11">
        <f>'II.Concepto de gasto'!$F$8</f>
        <v>114326603.09</v>
      </c>
      <c r="I282" s="12" t="b">
        <f>Tabla16[[#This Row],[Validación2]]=Tabla16[[#This Row],[Validación1]]</f>
        <v>1</v>
      </c>
    </row>
    <row r="283" spans="1:9" s="10" customFormat="1" x14ac:dyDescent="0.2">
      <c r="A283" s="7">
        <v>1</v>
      </c>
      <c r="B283" s="8" t="str">
        <f>'II.Concepto de gasto'!$B$1</f>
        <v>_06_Hacienda_y_Crédito_Público</v>
      </c>
      <c r="C283" s="9" t="str">
        <f>'II.Concepto de gasto'!$B$2</f>
        <v>Comisión Nacional de Seguros y Fianzas</v>
      </c>
      <c r="D283" s="10" t="str">
        <f>'II.Concepto de gasto'!$F$7</f>
        <v>2022</v>
      </c>
      <c r="E283" s="13" t="str">
        <f>'II.Concepto de gasto'!$A$50</f>
        <v>33501 - Estudios e Investigaciones</v>
      </c>
      <c r="F283" s="11">
        <f>'II.Concepto de gasto'!$F$50</f>
        <v>0</v>
      </c>
      <c r="G283" s="11">
        <f t="shared" si="5"/>
        <v>114326603.09</v>
      </c>
      <c r="H283" s="11">
        <f>'II.Concepto de gasto'!$F$8</f>
        <v>114326603.09</v>
      </c>
      <c r="I283" s="12" t="b">
        <f>Tabla16[[#This Row],[Validación2]]=Tabla16[[#This Row],[Validación1]]</f>
        <v>1</v>
      </c>
    </row>
    <row r="284" spans="1:9" s="10" customFormat="1" x14ac:dyDescent="0.2">
      <c r="A284" s="7">
        <v>1</v>
      </c>
      <c r="B284" s="8" t="str">
        <f>'II.Concepto de gasto'!$B$1</f>
        <v>_06_Hacienda_y_Crédito_Público</v>
      </c>
      <c r="C284" s="9" t="str">
        <f>'II.Concepto de gasto'!$B$2</f>
        <v>Comisión Nacional de Seguros y Fianzas</v>
      </c>
      <c r="D284" s="10" t="str">
        <f>'II.Concepto de gasto'!$F$7</f>
        <v>2022</v>
      </c>
      <c r="E284" s="13" t="str">
        <f>'II.Concepto de gasto'!$A$51</f>
        <v>33604 - Impresión y elaboración de material informativo derivado de la operación y administración de las dependencias y entidades</v>
      </c>
      <c r="F284" s="11">
        <f>'II.Concepto de gasto'!$F$51</f>
        <v>0</v>
      </c>
      <c r="G284" s="11">
        <f t="shared" si="5"/>
        <v>114326603.09</v>
      </c>
      <c r="H284" s="11">
        <f>'II.Concepto de gasto'!$F$8</f>
        <v>114326603.09</v>
      </c>
      <c r="I284" s="12" t="b">
        <f>Tabla16[[#This Row],[Validación2]]=Tabla16[[#This Row],[Validación1]]</f>
        <v>1</v>
      </c>
    </row>
    <row r="285" spans="1:9" s="10" customFormat="1" x14ac:dyDescent="0.2">
      <c r="A285" s="7">
        <v>1</v>
      </c>
      <c r="B285" s="8" t="str">
        <f>'II.Concepto de gasto'!$B$1</f>
        <v>_06_Hacienda_y_Crédito_Público</v>
      </c>
      <c r="C285" s="9" t="str">
        <f>'II.Concepto de gasto'!$B$2</f>
        <v>Comisión Nacional de Seguros y Fianzas</v>
      </c>
      <c r="D285" s="10" t="str">
        <f>'II.Concepto de gasto'!$F$7</f>
        <v>2022</v>
      </c>
      <c r="E285" s="13" t="str">
        <f>'II.Concepto de gasto'!$A$52</f>
        <v>35101 - Mantenimiento y conservación de inmuebles para la prestación de servicios administrativos</v>
      </c>
      <c r="F285" s="11">
        <f>'II.Concepto de gasto'!$F$52</f>
        <v>6250608.6399999997</v>
      </c>
      <c r="G285" s="11">
        <f t="shared" si="5"/>
        <v>114326603.09</v>
      </c>
      <c r="H285" s="11">
        <f>'II.Concepto de gasto'!$F$8</f>
        <v>114326603.09</v>
      </c>
      <c r="I285" s="12" t="b">
        <f>Tabla16[[#This Row],[Validación2]]=Tabla16[[#This Row],[Validación1]]</f>
        <v>1</v>
      </c>
    </row>
    <row r="286" spans="1:9" s="10" customFormat="1" x14ac:dyDescent="0.2">
      <c r="A286" s="7">
        <v>1</v>
      </c>
      <c r="B286" s="8" t="str">
        <f>'II.Concepto de gasto'!$B$1</f>
        <v>_06_Hacienda_y_Crédito_Público</v>
      </c>
      <c r="C286" s="9" t="str">
        <f>'II.Concepto de gasto'!$B$2</f>
        <v>Comisión Nacional de Seguros y Fianzas</v>
      </c>
      <c r="D286" s="10" t="str">
        <f>'II.Concepto de gasto'!$F$7</f>
        <v>2022</v>
      </c>
      <c r="E286" s="13" t="str">
        <f>'II.Concepto de gasto'!$A$53</f>
        <v>35201 - Mantenimiento y conservación de mobiliario y equipo de administración</v>
      </c>
      <c r="F286" s="11">
        <f>'II.Concepto de gasto'!$F$53</f>
        <v>740226.16</v>
      </c>
      <c r="G286" s="11">
        <f t="shared" si="5"/>
        <v>114326603.09</v>
      </c>
      <c r="H286" s="11">
        <f>'II.Concepto de gasto'!$F$8</f>
        <v>114326603.09</v>
      </c>
      <c r="I286" s="12" t="b">
        <f>Tabla16[[#This Row],[Validación2]]=Tabla16[[#This Row],[Validación1]]</f>
        <v>1</v>
      </c>
    </row>
    <row r="287" spans="1:9" s="10" customFormat="1" x14ac:dyDescent="0.2">
      <c r="A287" s="7">
        <v>1</v>
      </c>
      <c r="B287" s="8" t="str">
        <f>'II.Concepto de gasto'!$B$1</f>
        <v>_06_Hacienda_y_Crédito_Público</v>
      </c>
      <c r="C287" s="9" t="str">
        <f>'II.Concepto de gasto'!$B$2</f>
        <v>Comisión Nacional de Seguros y Fianzas</v>
      </c>
      <c r="D287" s="10" t="str">
        <f>'II.Concepto de gasto'!$F$7</f>
        <v>2022</v>
      </c>
      <c r="E287" s="13" t="str">
        <f>'II.Concepto de gasto'!$A$54</f>
        <v>36101 - Difusión de mensajes sobre programas y actividades gubernamentales</v>
      </c>
      <c r="F287" s="11">
        <f>'II.Concepto de gasto'!$F$54</f>
        <v>0</v>
      </c>
      <c r="G287" s="11">
        <f t="shared" si="5"/>
        <v>114326603.09</v>
      </c>
      <c r="H287" s="11">
        <f>'II.Concepto de gasto'!$F$8</f>
        <v>114326603.09</v>
      </c>
      <c r="I287" s="12" t="b">
        <f>Tabla16[[#This Row],[Validación2]]=Tabla16[[#This Row],[Validación1]]</f>
        <v>1</v>
      </c>
    </row>
    <row r="288" spans="1:9" s="10" customFormat="1" x14ac:dyDescent="0.2">
      <c r="A288" s="7">
        <v>1</v>
      </c>
      <c r="B288" s="8" t="str">
        <f>'II.Concepto de gasto'!$B$1</f>
        <v>_06_Hacienda_y_Crédito_Público</v>
      </c>
      <c r="C288" s="9" t="str">
        <f>'II.Concepto de gasto'!$B$2</f>
        <v>Comisión Nacional de Seguros y Fianzas</v>
      </c>
      <c r="D288" s="10" t="str">
        <f>'II.Concepto de gasto'!$F$7</f>
        <v>2022</v>
      </c>
      <c r="E288" s="13" t="str">
        <f>'II.Concepto de gasto'!$A$55</f>
        <v>36201 - Difusión de mensajes comerciales para promover la venta de productos o servicios</v>
      </c>
      <c r="F288" s="11">
        <f>'II.Concepto de gasto'!$F$55</f>
        <v>0</v>
      </c>
      <c r="G288" s="11">
        <f t="shared" si="5"/>
        <v>114326603.09</v>
      </c>
      <c r="H288" s="11">
        <f>'II.Concepto de gasto'!$F$8</f>
        <v>114326603.09</v>
      </c>
      <c r="I288" s="12" t="b">
        <f>Tabla16[[#This Row],[Validación2]]=Tabla16[[#This Row],[Validación1]]</f>
        <v>1</v>
      </c>
    </row>
    <row r="289" spans="1:9" s="10" customFormat="1" x14ac:dyDescent="0.2">
      <c r="A289" s="7">
        <v>1</v>
      </c>
      <c r="B289" s="8" t="str">
        <f>'II.Concepto de gasto'!$B$1</f>
        <v>_06_Hacienda_y_Crédito_Público</v>
      </c>
      <c r="C289" s="9" t="str">
        <f>'II.Concepto de gasto'!$B$2</f>
        <v>Comisión Nacional de Seguros y Fianzas</v>
      </c>
      <c r="D289" s="10" t="str">
        <f>'II.Concepto de gasto'!$F$7</f>
        <v>2022</v>
      </c>
      <c r="E289" s="13" t="str">
        <f>'II.Concepto de gasto'!$A$56</f>
        <v>36901 - Servicios relacionados con monitoreo de información en medios masivos</v>
      </c>
      <c r="F289" s="11">
        <f>'II.Concepto de gasto'!$F$56</f>
        <v>0</v>
      </c>
      <c r="G289" s="11">
        <f t="shared" si="5"/>
        <v>114326603.09</v>
      </c>
      <c r="H289" s="11">
        <f>'II.Concepto de gasto'!$F$8</f>
        <v>114326603.09</v>
      </c>
      <c r="I289" s="12" t="b">
        <f>Tabla16[[#This Row],[Validación2]]=Tabla16[[#This Row],[Validación1]]</f>
        <v>1</v>
      </c>
    </row>
    <row r="290" spans="1:9" s="10" customFormat="1" x14ac:dyDescent="0.2">
      <c r="A290" s="7">
        <v>1</v>
      </c>
      <c r="B290" s="8" t="str">
        <f>'II.Concepto de gasto'!$B$1</f>
        <v>_06_Hacienda_y_Crédito_Público</v>
      </c>
      <c r="C290" s="9" t="str">
        <f>'II.Concepto de gasto'!$B$2</f>
        <v>Comisión Nacional de Seguros y Fianzas</v>
      </c>
      <c r="D290" s="10" t="str">
        <f>'II.Concepto de gasto'!$F$7</f>
        <v>2022</v>
      </c>
      <c r="E290" s="13" t="str">
        <f>'II.Concepto de gasto'!$A$57</f>
        <v>37301-Pasajes marítimos, lacustres y fluviales para labores en campo y de supervisión</v>
      </c>
      <c r="F290" s="11">
        <f>'II.Concepto de gasto'!$F$57</f>
        <v>0</v>
      </c>
      <c r="G290" s="11">
        <f t="shared" si="5"/>
        <v>114326603.09</v>
      </c>
      <c r="H290" s="11">
        <f>'II.Concepto de gasto'!$F$8</f>
        <v>114326603.09</v>
      </c>
      <c r="I290" s="12" t="b">
        <f>Tabla16[[#This Row],[Validación2]]=Tabla16[[#This Row],[Validación1]]</f>
        <v>1</v>
      </c>
    </row>
    <row r="291" spans="1:9" s="10" customFormat="1" x14ac:dyDescent="0.2">
      <c r="A291" s="7">
        <v>1</v>
      </c>
      <c r="B291" s="8" t="str">
        <f>'II.Concepto de gasto'!$B$1</f>
        <v>_06_Hacienda_y_Crédito_Público</v>
      </c>
      <c r="C291" s="9" t="str">
        <f>'II.Concepto de gasto'!$B$2</f>
        <v>Comisión Nacional de Seguros y Fianzas</v>
      </c>
      <c r="D291" s="10" t="str">
        <f>'II.Concepto de gasto'!$F$7</f>
        <v>2022</v>
      </c>
      <c r="E291" s="13" t="str">
        <f>'II.Concepto de gasto'!$A$58</f>
        <v>37304-Pasajes marítimos, lacustres y fluviales para servidores públicos de mando en el desempeño de comisiones y funciones oficiales</v>
      </c>
      <c r="F291" s="11">
        <f>'II.Concepto de gasto'!$F$58</f>
        <v>0</v>
      </c>
      <c r="G291" s="11">
        <f t="shared" si="5"/>
        <v>114326603.09</v>
      </c>
      <c r="H291" s="11">
        <f>'II.Concepto de gasto'!$F$8</f>
        <v>114326603.09</v>
      </c>
      <c r="I291" s="12" t="b">
        <f>Tabla16[[#This Row],[Validación2]]=Tabla16[[#This Row],[Validación1]]</f>
        <v>1</v>
      </c>
    </row>
    <row r="292" spans="1:9" s="10" customFormat="1" x14ac:dyDescent="0.2">
      <c r="A292" s="7">
        <v>1</v>
      </c>
      <c r="B292" s="8" t="str">
        <f>'II.Concepto de gasto'!$B$1</f>
        <v>_06_Hacienda_y_Crédito_Público</v>
      </c>
      <c r="C292" s="9" t="str">
        <f>'II.Concepto de gasto'!$B$2</f>
        <v>Comisión Nacional de Seguros y Fianzas</v>
      </c>
      <c r="D292" s="10" t="str">
        <f>'II.Concepto de gasto'!$F$7</f>
        <v>2022</v>
      </c>
      <c r="E292" s="13" t="str">
        <f>'II.Concepto de gasto'!$A$59</f>
        <v>37801 - Servicios integrales nacionales para servidores públicos en el desempeño de comisiones y funciones oficiales</v>
      </c>
      <c r="F292" s="11">
        <f>'II.Concepto de gasto'!$F$59</f>
        <v>0</v>
      </c>
      <c r="G292" s="11">
        <f t="shared" si="5"/>
        <v>114326603.09</v>
      </c>
      <c r="H292" s="11">
        <f>'II.Concepto de gasto'!$F$8</f>
        <v>114326603.09</v>
      </c>
      <c r="I292" s="12" t="b">
        <f>Tabla16[[#This Row],[Validación2]]=Tabla16[[#This Row],[Validación1]]</f>
        <v>1</v>
      </c>
    </row>
    <row r="293" spans="1:9" s="10" customFormat="1" x14ac:dyDescent="0.2">
      <c r="A293" s="7">
        <v>1</v>
      </c>
      <c r="B293" s="8" t="str">
        <f>'II.Concepto de gasto'!$B$1</f>
        <v>_06_Hacienda_y_Crédito_Público</v>
      </c>
      <c r="C293" s="9" t="str">
        <f>'II.Concepto de gasto'!$B$2</f>
        <v>Comisión Nacional de Seguros y Fianzas</v>
      </c>
      <c r="D293" s="10" t="str">
        <f>'II.Concepto de gasto'!$F$7</f>
        <v>2022</v>
      </c>
      <c r="E293" s="13" t="str">
        <f>'II.Concepto de gasto'!$A$60</f>
        <v>37802 - Servicios integrales en el extranjero para servidores públicos en el desempeño de comisiones y funciones oficiales</v>
      </c>
      <c r="F293" s="11">
        <f>'II.Concepto de gasto'!$F$60</f>
        <v>0</v>
      </c>
      <c r="G293" s="11">
        <f t="shared" si="5"/>
        <v>114326603.09</v>
      </c>
      <c r="H293" s="11">
        <f>'II.Concepto de gasto'!$F$8</f>
        <v>114326603.09</v>
      </c>
      <c r="I293" s="12" t="b">
        <f>Tabla16[[#This Row],[Validación2]]=Tabla16[[#This Row],[Validación1]]</f>
        <v>1</v>
      </c>
    </row>
    <row r="294" spans="1:9" s="10" customFormat="1" x14ac:dyDescent="0.2">
      <c r="A294" s="7">
        <v>1</v>
      </c>
      <c r="B294" s="8" t="str">
        <f>'II.Concepto de gasto'!$B$1</f>
        <v>_06_Hacienda_y_Crédito_Público</v>
      </c>
      <c r="C294" s="9" t="str">
        <f>'II.Concepto de gasto'!$B$2</f>
        <v>Comisión Nacional de Seguros y Fianzas</v>
      </c>
      <c r="D294" s="10" t="str">
        <f>'II.Concepto de gasto'!$F$7</f>
        <v>2022</v>
      </c>
      <c r="E294" s="13" t="str">
        <f>'II.Concepto de gasto'!$A$61</f>
        <v>38301 - Congresos y convenciones</v>
      </c>
      <c r="F294" s="11">
        <f>'II.Concepto de gasto'!$F$61</f>
        <v>0</v>
      </c>
      <c r="G294" s="11">
        <f t="shared" si="5"/>
        <v>114326603.09</v>
      </c>
      <c r="H294" s="11">
        <f>'II.Concepto de gasto'!$F$8</f>
        <v>114326603.09</v>
      </c>
      <c r="I294" s="12" t="b">
        <f>Tabla16[[#This Row],[Validación2]]=Tabla16[[#This Row],[Validación1]]</f>
        <v>1</v>
      </c>
    </row>
    <row r="295" spans="1:9" s="10" customFormat="1" x14ac:dyDescent="0.2">
      <c r="A295" s="7">
        <v>1</v>
      </c>
      <c r="B295" s="8" t="str">
        <f>'II.Concepto de gasto'!$B$1</f>
        <v>_06_Hacienda_y_Crédito_Público</v>
      </c>
      <c r="C295" s="9" t="str">
        <f>'II.Concepto de gasto'!$B$2</f>
        <v>Comisión Nacional de Seguros y Fianzas</v>
      </c>
      <c r="D295" s="10" t="str">
        <f>'II.Concepto de gasto'!$F$7</f>
        <v>2022</v>
      </c>
      <c r="E295" s="13" t="str">
        <f>'II.Concepto de gasto'!$A$62</f>
        <v>38401 – Exposiciones</v>
      </c>
      <c r="F295" s="11">
        <f>'II.Concepto de gasto'!$F$62</f>
        <v>0</v>
      </c>
      <c r="G295" s="11">
        <f t="shared" si="5"/>
        <v>114326603.09</v>
      </c>
      <c r="H295" s="11">
        <f>'II.Concepto de gasto'!$F$8</f>
        <v>114326603.09</v>
      </c>
      <c r="I295" s="12" t="b">
        <f>Tabla16[[#This Row],[Validación2]]=Tabla16[[#This Row],[Validación1]]</f>
        <v>1</v>
      </c>
    </row>
    <row r="296" spans="1:9" s="10" customFormat="1" x14ac:dyDescent="0.2">
      <c r="A296" s="7">
        <v>1</v>
      </c>
      <c r="B296" s="8" t="str">
        <f>'II.Concepto de gasto'!$B$1</f>
        <v>_06_Hacienda_y_Crédito_Público</v>
      </c>
      <c r="C296" s="9" t="str">
        <f>'II.Concepto de gasto'!$B$2</f>
        <v>Comisión Nacional de Seguros y Fianzas</v>
      </c>
      <c r="D296" s="10" t="str">
        <f>'II.Concepto de gasto'!$F$7</f>
        <v>2022</v>
      </c>
      <c r="E296" s="13" t="str">
        <f>'II.Concepto de gasto'!$A$63</f>
        <v>38501 - Gastos para alimentación de servidores públicos de mando</v>
      </c>
      <c r="F296" s="11">
        <f>'II.Concepto de gasto'!$F$63</f>
        <v>0</v>
      </c>
      <c r="G296" s="11">
        <f t="shared" si="5"/>
        <v>114326603.09</v>
      </c>
      <c r="H296" s="11">
        <f>'II.Concepto de gasto'!$F$8</f>
        <v>114326603.09</v>
      </c>
      <c r="I296" s="12" t="b">
        <f>Tabla16[[#This Row],[Validación2]]=Tabla16[[#This Row],[Validación1]]</f>
        <v>1</v>
      </c>
    </row>
    <row r="297" spans="1:9" s="10" customFormat="1" x14ac:dyDescent="0.2">
      <c r="A297" s="7">
        <v>1</v>
      </c>
      <c r="B297" s="8" t="str">
        <f>'II.Concepto de gasto'!$B$1</f>
        <v>_06_Hacienda_y_Crédito_Público</v>
      </c>
      <c r="C297" s="9" t="str">
        <f>'II.Concepto de gasto'!$B$2</f>
        <v>Comisión Nacional de Seguros y Fianzas</v>
      </c>
      <c r="D297" s="10" t="str">
        <f>'II.Concepto de gasto'!$F$7</f>
        <v>2022</v>
      </c>
      <c r="E297" s="13" t="str">
        <f>'II.Concepto de gasto'!$A$64</f>
        <v>51101 – Mobiliario</v>
      </c>
      <c r="F297" s="11">
        <f>'II.Concepto de gasto'!$F$64</f>
        <v>0</v>
      </c>
      <c r="G297" s="11">
        <f t="shared" si="5"/>
        <v>114326603.09</v>
      </c>
      <c r="H297" s="11">
        <f>'II.Concepto de gasto'!$F$8</f>
        <v>114326603.09</v>
      </c>
      <c r="I297" s="12" t="b">
        <f>Tabla16[[#This Row],[Validación2]]=Tabla16[[#This Row],[Validación1]]</f>
        <v>1</v>
      </c>
    </row>
    <row r="298" spans="1:9" s="10" customFormat="1" x14ac:dyDescent="0.2">
      <c r="A298" s="7">
        <v>1</v>
      </c>
      <c r="B298" s="8" t="str">
        <f>'II.Concepto de gasto'!$B$1</f>
        <v>_06_Hacienda_y_Crédito_Público</v>
      </c>
      <c r="C298" s="9" t="str">
        <f>'II.Concepto de gasto'!$B$2</f>
        <v>Comisión Nacional de Seguros y Fianzas</v>
      </c>
      <c r="D298" s="10" t="str">
        <f>'II.Concepto de gasto'!$F$7</f>
        <v>2022</v>
      </c>
      <c r="E298" s="13" t="str">
        <f>'II.Concepto de gasto'!$A$65</f>
        <v>51201 - Muebles, excepto de oficina y estantería</v>
      </c>
      <c r="F298" s="11">
        <f>'II.Concepto de gasto'!$F$65</f>
        <v>0</v>
      </c>
      <c r="G298" s="11">
        <f t="shared" si="5"/>
        <v>114326603.09</v>
      </c>
      <c r="H298" s="11">
        <f>'II.Concepto de gasto'!$F$8</f>
        <v>114326603.09</v>
      </c>
      <c r="I298" s="12" t="b">
        <f>Tabla16[[#This Row],[Validación2]]=Tabla16[[#This Row],[Validación1]]</f>
        <v>1</v>
      </c>
    </row>
    <row r="299" spans="1:9" s="10" customFormat="1" x14ac:dyDescent="0.2">
      <c r="A299" s="7">
        <v>1</v>
      </c>
      <c r="B299" s="8" t="str">
        <f>'II.Concepto de gasto'!$B$1</f>
        <v>_06_Hacienda_y_Crédito_Público</v>
      </c>
      <c r="C299" s="9" t="str">
        <f>'II.Concepto de gasto'!$B$2</f>
        <v>Comisión Nacional de Seguros y Fianzas</v>
      </c>
      <c r="D299" s="10" t="str">
        <f>'II.Concepto de gasto'!$F$7</f>
        <v>2022</v>
      </c>
      <c r="E299" s="13" t="str">
        <f>'II.Concepto de gasto'!$A$66</f>
        <v>51501 - Bienes informáticos</v>
      </c>
      <c r="F299" s="11">
        <f>'II.Concepto de gasto'!$F$66</f>
        <v>0</v>
      </c>
      <c r="G299" s="11">
        <f t="shared" si="5"/>
        <v>114326603.09</v>
      </c>
      <c r="H299" s="11">
        <f>'II.Concepto de gasto'!$F$8</f>
        <v>114326603.09</v>
      </c>
      <c r="I299" s="12" t="b">
        <f>Tabla16[[#This Row],[Validación2]]=Tabla16[[#This Row],[Validación1]]</f>
        <v>1</v>
      </c>
    </row>
    <row r="300" spans="1:9" s="10" customFormat="1" x14ac:dyDescent="0.2">
      <c r="A300" s="7">
        <v>1</v>
      </c>
      <c r="B300" s="8" t="str">
        <f>'II.Concepto de gasto'!$B$1</f>
        <v>_06_Hacienda_y_Crédito_Público</v>
      </c>
      <c r="C300" s="9" t="str">
        <f>'II.Concepto de gasto'!$B$2</f>
        <v>Comisión Nacional de Seguros y Fianzas</v>
      </c>
      <c r="D300" s="10" t="str">
        <f>'II.Concepto de gasto'!$F$7</f>
        <v>2022</v>
      </c>
      <c r="E300" s="13" t="str">
        <f>'II.Concepto de gasto'!$A$67</f>
        <v>51901 - Equipo de administración</v>
      </c>
      <c r="F300" s="11">
        <f>'II.Concepto de gasto'!$F$67</f>
        <v>0</v>
      </c>
      <c r="G300" s="11">
        <f t="shared" si="5"/>
        <v>114326603.09</v>
      </c>
      <c r="H300" s="11">
        <f>'II.Concepto de gasto'!$F$8</f>
        <v>114326603.09</v>
      </c>
      <c r="I300" s="12" t="b">
        <f>Tabla16[[#This Row],[Validación2]]=Tabla16[[#This Row],[Validación1]]</f>
        <v>1</v>
      </c>
    </row>
    <row r="301" spans="1:9" s="10" customFormat="1" x14ac:dyDescent="0.2">
      <c r="A301" s="7">
        <v>1</v>
      </c>
      <c r="B301" s="8" t="str">
        <f>'II.Concepto de gasto'!$B$1</f>
        <v>_06_Hacienda_y_Crédito_Público</v>
      </c>
      <c r="C301" s="9" t="str">
        <f>'II.Concepto de gasto'!$B$2</f>
        <v>Comisión Nacional de Seguros y Fianzas</v>
      </c>
      <c r="D301" s="10" t="str">
        <f>'II.Concepto de gasto'!$F$7</f>
        <v>2022</v>
      </c>
      <c r="E301" s="13" t="str">
        <f>'II.Concepto de gasto'!$A$68</f>
        <v>56501 - Equipos y aparatos de comunicaciones y telecomunicaciones</v>
      </c>
      <c r="F301" s="11">
        <f>'II.Concepto de gasto'!$F$68</f>
        <v>0</v>
      </c>
      <c r="G301" s="11">
        <f t="shared" si="5"/>
        <v>114326603.09</v>
      </c>
      <c r="H301" s="11">
        <f>'II.Concepto de gasto'!$F$8</f>
        <v>114326603.09</v>
      </c>
      <c r="I301" s="12" t="b">
        <f>Tabla16[[#This Row],[Validación2]]=Tabla16[[#This Row],[Validación1]]</f>
        <v>1</v>
      </c>
    </row>
    <row r="302" spans="1:9" s="10" customFormat="1" x14ac:dyDescent="0.2">
      <c r="A302" s="7">
        <v>1</v>
      </c>
      <c r="B302" s="8" t="str">
        <f>'II.Concepto de gasto'!$B$1</f>
        <v>_06_Hacienda_y_Crédito_Público</v>
      </c>
      <c r="C302" s="9" t="str">
        <f>'II.Concepto de gasto'!$B$2</f>
        <v>Comisión Nacional de Seguros y Fianzas</v>
      </c>
      <c r="D302" s="10" t="str">
        <f>'II.Concepto de gasto'!$G$7</f>
        <v>2023</v>
      </c>
      <c r="E302" s="13" t="str">
        <f>'II.Concepto de gasto'!$A$9</f>
        <v>14403 - Cuotas para el seguro de gastos médicos del personal civil</v>
      </c>
      <c r="F302" s="11">
        <f>'II.Concepto de gasto'!$G$9</f>
        <v>0</v>
      </c>
      <c r="G302" s="11">
        <f>SUM($F$302:$F$361)</f>
        <v>94148377.729999989</v>
      </c>
      <c r="H302" s="11">
        <f>'II.Concepto de gasto'!$G$8</f>
        <v>94148377.729999989</v>
      </c>
      <c r="I302" s="12" t="b">
        <f>Tabla16[[#This Row],[Validación2]]=Tabla16[[#This Row],[Validación1]]</f>
        <v>1</v>
      </c>
    </row>
    <row r="303" spans="1:9" s="10" customFormat="1" x14ac:dyDescent="0.2">
      <c r="A303" s="7">
        <v>1</v>
      </c>
      <c r="B303" s="8" t="str">
        <f>'II.Concepto de gasto'!$B$1</f>
        <v>_06_Hacienda_y_Crédito_Público</v>
      </c>
      <c r="C303" s="9" t="str">
        <f>'II.Concepto de gasto'!$B$2</f>
        <v>Comisión Nacional de Seguros y Fianzas</v>
      </c>
      <c r="D303" s="10" t="str">
        <f>'II.Concepto de gasto'!$G$7</f>
        <v>2023</v>
      </c>
      <c r="E303" s="13" t="str">
        <f>'II.Concepto de gasto'!$A$10</f>
        <v>14404 - Cuotas para el seguro de separación individualizado</v>
      </c>
      <c r="F303" s="11">
        <f>'II.Concepto de gasto'!$G$10</f>
        <v>0</v>
      </c>
      <c r="G303" s="11">
        <f t="shared" ref="G303:G361" si="6">SUM($F$302:$F$361)</f>
        <v>94148377.729999989</v>
      </c>
      <c r="H303" s="11">
        <f>'II.Concepto de gasto'!$G$8</f>
        <v>94148377.729999989</v>
      </c>
      <c r="I303" s="12" t="b">
        <f>Tabla16[[#This Row],[Validación2]]=Tabla16[[#This Row],[Validación1]]</f>
        <v>1</v>
      </c>
    </row>
    <row r="304" spans="1:9" s="10" customFormat="1" x14ac:dyDescent="0.2">
      <c r="A304" s="7">
        <v>1</v>
      </c>
      <c r="B304" s="8" t="str">
        <f>'II.Concepto de gasto'!$B$1</f>
        <v>_06_Hacienda_y_Crédito_Público</v>
      </c>
      <c r="C304" s="9" t="str">
        <f>'II.Concepto de gasto'!$B$2</f>
        <v>Comisión Nacional de Seguros y Fianzas</v>
      </c>
      <c r="D304" s="10" t="str">
        <f>'II.Concepto de gasto'!$G$7</f>
        <v>2023</v>
      </c>
      <c r="E304" s="13" t="str">
        <f>'II.Concepto de gasto'!$A$11</f>
        <v>21101 - Materiales y útiles de oficina</v>
      </c>
      <c r="F304" s="11">
        <f>'II.Concepto de gasto'!$G$11</f>
        <v>626922.28</v>
      </c>
      <c r="G304" s="11">
        <f t="shared" si="6"/>
        <v>94148377.729999989</v>
      </c>
      <c r="H304" s="11">
        <f>'II.Concepto de gasto'!$G$8</f>
        <v>94148377.729999989</v>
      </c>
      <c r="I304" s="12" t="b">
        <f>Tabla16[[#This Row],[Validación2]]=Tabla16[[#This Row],[Validación1]]</f>
        <v>1</v>
      </c>
    </row>
    <row r="305" spans="1:9" s="10" customFormat="1" x14ac:dyDescent="0.2">
      <c r="A305" s="7">
        <v>1</v>
      </c>
      <c r="B305" s="8" t="str">
        <f>'II.Concepto de gasto'!$B$1</f>
        <v>_06_Hacienda_y_Crédito_Público</v>
      </c>
      <c r="C305" s="9" t="str">
        <f>'II.Concepto de gasto'!$B$2</f>
        <v>Comisión Nacional de Seguros y Fianzas</v>
      </c>
      <c r="D305" s="10" t="str">
        <f>'II.Concepto de gasto'!$G$7</f>
        <v>2023</v>
      </c>
      <c r="E305" s="13" t="str">
        <f>'II.Concepto de gasto'!$A$12</f>
        <v>21201 - Materiales y útiles de impresión y reproducción</v>
      </c>
      <c r="F305" s="11">
        <f>'II.Concepto de gasto'!$G$12</f>
        <v>0</v>
      </c>
      <c r="G305" s="11">
        <f t="shared" si="6"/>
        <v>94148377.729999989</v>
      </c>
      <c r="H305" s="11">
        <f>'II.Concepto de gasto'!$G$8</f>
        <v>94148377.729999989</v>
      </c>
      <c r="I305" s="12" t="b">
        <f>Tabla16[[#This Row],[Validación2]]=Tabla16[[#This Row],[Validación1]]</f>
        <v>1</v>
      </c>
    </row>
    <row r="306" spans="1:9" s="10" customFormat="1" x14ac:dyDescent="0.2">
      <c r="A306" s="7">
        <v>1</v>
      </c>
      <c r="B306" s="8" t="str">
        <f>'II.Concepto de gasto'!$B$1</f>
        <v>_06_Hacienda_y_Crédito_Público</v>
      </c>
      <c r="C306" s="9" t="str">
        <f>'II.Concepto de gasto'!$B$2</f>
        <v>Comisión Nacional de Seguros y Fianzas</v>
      </c>
      <c r="D306" s="10" t="str">
        <f>'II.Concepto de gasto'!$G$7</f>
        <v>2023</v>
      </c>
      <c r="E306" s="13" t="str">
        <f>'II.Concepto de gasto'!$A$13</f>
        <v>21401 - Materiales y útiles consumibles para el procesamiento en equipos y bienes informáticos</v>
      </c>
      <c r="F306" s="11">
        <f>'II.Concepto de gasto'!$G$13</f>
        <v>33055.65</v>
      </c>
      <c r="G306" s="11">
        <f t="shared" si="6"/>
        <v>94148377.729999989</v>
      </c>
      <c r="H306" s="11">
        <f>'II.Concepto de gasto'!$G$8</f>
        <v>94148377.729999989</v>
      </c>
      <c r="I306" s="12" t="b">
        <f>Tabla16[[#This Row],[Validación2]]=Tabla16[[#This Row],[Validación1]]</f>
        <v>1</v>
      </c>
    </row>
    <row r="307" spans="1:9" s="10" customFormat="1" x14ac:dyDescent="0.2">
      <c r="A307" s="7">
        <v>1</v>
      </c>
      <c r="B307" s="8" t="str">
        <f>'II.Concepto de gasto'!$B$1</f>
        <v>_06_Hacienda_y_Crédito_Público</v>
      </c>
      <c r="C307" s="9" t="str">
        <f>'II.Concepto de gasto'!$B$2</f>
        <v>Comisión Nacional de Seguros y Fianzas</v>
      </c>
      <c r="D307" s="10" t="str">
        <f>'II.Concepto de gasto'!$G$7</f>
        <v>2023</v>
      </c>
      <c r="E307" s="13" t="str">
        <f>'II.Concepto de gasto'!$A$14</f>
        <v>21501 - Material de apoyo informativo</v>
      </c>
      <c r="F307" s="11">
        <f>'II.Concepto de gasto'!$G$14</f>
        <v>113203</v>
      </c>
      <c r="G307" s="11">
        <f t="shared" si="6"/>
        <v>94148377.729999989</v>
      </c>
      <c r="H307" s="11">
        <f>'II.Concepto de gasto'!$G$8</f>
        <v>94148377.729999989</v>
      </c>
      <c r="I307" s="12" t="b">
        <f>Tabla16[[#This Row],[Validación2]]=Tabla16[[#This Row],[Validación1]]</f>
        <v>1</v>
      </c>
    </row>
    <row r="308" spans="1:9" s="10" customFormat="1" x14ac:dyDescent="0.2">
      <c r="A308" s="7">
        <v>1</v>
      </c>
      <c r="B308" s="8" t="str">
        <f>'II.Concepto de gasto'!$B$1</f>
        <v>_06_Hacienda_y_Crédito_Público</v>
      </c>
      <c r="C308" s="9" t="str">
        <f>'II.Concepto de gasto'!$B$2</f>
        <v>Comisión Nacional de Seguros y Fianzas</v>
      </c>
      <c r="D308" s="10" t="str">
        <f>'II.Concepto de gasto'!$G$7</f>
        <v>2023</v>
      </c>
      <c r="E308" s="13" t="str">
        <f>'II.Concepto de gasto'!$A$15</f>
        <v>22102 - Productos alimenticios para personas derivado de la prestación de servicios públicos en unidades de salud, educativas, de readaptación social y otras</v>
      </c>
      <c r="F308" s="11">
        <f>'II.Concepto de gasto'!$G$15</f>
        <v>0</v>
      </c>
      <c r="G308" s="11">
        <f t="shared" si="6"/>
        <v>94148377.729999989</v>
      </c>
      <c r="H308" s="11">
        <f>'II.Concepto de gasto'!$G$8</f>
        <v>94148377.729999989</v>
      </c>
      <c r="I308" s="12" t="b">
        <f>Tabla16[[#This Row],[Validación2]]=Tabla16[[#This Row],[Validación1]]</f>
        <v>1</v>
      </c>
    </row>
    <row r="309" spans="1:9" s="10" customFormat="1" x14ac:dyDescent="0.2">
      <c r="A309" s="7">
        <v>1</v>
      </c>
      <c r="B309" s="8" t="str">
        <f>'II.Concepto de gasto'!$B$1</f>
        <v>_06_Hacienda_y_Crédito_Público</v>
      </c>
      <c r="C309" s="9" t="str">
        <f>'II.Concepto de gasto'!$B$2</f>
        <v>Comisión Nacional de Seguros y Fianzas</v>
      </c>
      <c r="D309" s="10" t="str">
        <f>'II.Concepto de gasto'!$G$7</f>
        <v>2023</v>
      </c>
      <c r="E309" s="13" t="str">
        <f>'II.Concepto de gasto'!$A$16</f>
        <v>22103 - Productos alimenticios para el personal que realiza labores en campo o de supervisión</v>
      </c>
      <c r="F309" s="11">
        <f>'II.Concepto de gasto'!$G$16</f>
        <v>0</v>
      </c>
      <c r="G309" s="11">
        <f t="shared" si="6"/>
        <v>94148377.729999989</v>
      </c>
      <c r="H309" s="11">
        <f>'II.Concepto de gasto'!$G$8</f>
        <v>94148377.729999989</v>
      </c>
      <c r="I309" s="12" t="b">
        <f>Tabla16[[#This Row],[Validación2]]=Tabla16[[#This Row],[Validación1]]</f>
        <v>1</v>
      </c>
    </row>
    <row r="310" spans="1:9" s="10" customFormat="1" x14ac:dyDescent="0.2">
      <c r="A310" s="7">
        <v>1</v>
      </c>
      <c r="B310" s="8" t="str">
        <f>'II.Concepto de gasto'!$B$1</f>
        <v>_06_Hacienda_y_Crédito_Público</v>
      </c>
      <c r="C310" s="9" t="str">
        <f>'II.Concepto de gasto'!$B$2</f>
        <v>Comisión Nacional de Seguros y Fianzas</v>
      </c>
      <c r="D310" s="10" t="str">
        <f>'II.Concepto de gasto'!$G$7</f>
        <v>2023</v>
      </c>
      <c r="E310" s="13" t="str">
        <f>'II.Concepto de gasto'!$A$17</f>
        <v>22104 - Productos alimenticios para el personal en las instalaciones de las dependencias y entidades</v>
      </c>
      <c r="F310" s="11">
        <f>'II.Concepto de gasto'!$G$17</f>
        <v>262819.28999999998</v>
      </c>
      <c r="G310" s="11">
        <f t="shared" si="6"/>
        <v>94148377.729999989</v>
      </c>
      <c r="H310" s="11">
        <f>'II.Concepto de gasto'!$G$8</f>
        <v>94148377.729999989</v>
      </c>
      <c r="I310" s="12" t="b">
        <f>Tabla16[[#This Row],[Validación2]]=Tabla16[[#This Row],[Validación1]]</f>
        <v>1</v>
      </c>
    </row>
    <row r="311" spans="1:9" s="10" customFormat="1" x14ac:dyDescent="0.2">
      <c r="A311" s="7">
        <v>1</v>
      </c>
      <c r="B311" s="8" t="str">
        <f>'II.Concepto de gasto'!$B$1</f>
        <v>_06_Hacienda_y_Crédito_Público</v>
      </c>
      <c r="C311" s="9" t="str">
        <f>'II.Concepto de gasto'!$B$2</f>
        <v>Comisión Nacional de Seguros y Fianzas</v>
      </c>
      <c r="D311" s="10" t="str">
        <f>'II.Concepto de gasto'!$G$7</f>
        <v>2023</v>
      </c>
      <c r="E311" s="13" t="str">
        <f>'II.Concepto de gasto'!$A$18</f>
        <v>22106 - Productos alimenticios para el personal derivado de actividades extraordinarias</v>
      </c>
      <c r="F311" s="11">
        <f>'II.Concepto de gasto'!$G$18</f>
        <v>0</v>
      </c>
      <c r="G311" s="11">
        <f t="shared" si="6"/>
        <v>94148377.729999989</v>
      </c>
      <c r="H311" s="11">
        <f>'II.Concepto de gasto'!$G$8</f>
        <v>94148377.729999989</v>
      </c>
      <c r="I311" s="12" t="b">
        <f>Tabla16[[#This Row],[Validación2]]=Tabla16[[#This Row],[Validación1]]</f>
        <v>1</v>
      </c>
    </row>
    <row r="312" spans="1:9" s="10" customFormat="1" x14ac:dyDescent="0.2">
      <c r="A312" s="7">
        <v>1</v>
      </c>
      <c r="B312" s="8" t="str">
        <f>'II.Concepto de gasto'!$B$1</f>
        <v>_06_Hacienda_y_Crédito_Público</v>
      </c>
      <c r="C312" s="9" t="str">
        <f>'II.Concepto de gasto'!$B$2</f>
        <v>Comisión Nacional de Seguros y Fianzas</v>
      </c>
      <c r="D312" s="10" t="str">
        <f>'II.Concepto de gasto'!$G$7</f>
        <v>2023</v>
      </c>
      <c r="E312" s="13" t="str">
        <f>'II.Concepto de gasto'!$A$19</f>
        <v>26102 - Combustibles, lubricantes y aditivos para vehículos terrestres, aéreos, marítimos, lacustres y fluviales destinados a servicios públicos y la operación de programas públicos</v>
      </c>
      <c r="F312" s="11">
        <f>'II.Concepto de gasto'!$G$19</f>
        <v>0</v>
      </c>
      <c r="G312" s="11">
        <f t="shared" si="6"/>
        <v>94148377.729999989</v>
      </c>
      <c r="H312" s="11">
        <f>'II.Concepto de gasto'!$G$8</f>
        <v>94148377.729999989</v>
      </c>
      <c r="I312" s="12" t="b">
        <f>Tabla16[[#This Row],[Validación2]]=Tabla16[[#This Row],[Validación1]]</f>
        <v>1</v>
      </c>
    </row>
    <row r="313" spans="1:9" s="10" customFormat="1" x14ac:dyDescent="0.2">
      <c r="A313" s="7">
        <v>1</v>
      </c>
      <c r="B313" s="8" t="str">
        <f>'II.Concepto de gasto'!$B$1</f>
        <v>_06_Hacienda_y_Crédito_Público</v>
      </c>
      <c r="C313" s="9" t="str">
        <f>'II.Concepto de gasto'!$B$2</f>
        <v>Comisión Nacional de Seguros y Fianzas</v>
      </c>
      <c r="D313" s="10" t="str">
        <f>'II.Concepto de gasto'!$G$7</f>
        <v>2023</v>
      </c>
      <c r="E313" s="13" t="str">
        <f>'II.Concepto de gasto'!$A$20</f>
        <v>26103 - Combustibles, lubricantes y aditivos para vehículos terrestres, aéreos, marítimos, lacustres y fluviales destinados a servicios administrativos</v>
      </c>
      <c r="F313" s="11">
        <f>'II.Concepto de gasto'!$G$20</f>
        <v>13452.08</v>
      </c>
      <c r="G313" s="11">
        <f t="shared" si="6"/>
        <v>94148377.729999989</v>
      </c>
      <c r="H313" s="11">
        <f>'II.Concepto de gasto'!$G$8</f>
        <v>94148377.729999989</v>
      </c>
      <c r="I313" s="12" t="b">
        <f>Tabla16[[#This Row],[Validación2]]=Tabla16[[#This Row],[Validación1]]</f>
        <v>1</v>
      </c>
    </row>
    <row r="314" spans="1:9" s="10" customFormat="1" x14ac:dyDescent="0.2">
      <c r="A314" s="7">
        <v>1</v>
      </c>
      <c r="B314" s="8" t="str">
        <f>'II.Concepto de gasto'!$B$1</f>
        <v>_06_Hacienda_y_Crédito_Público</v>
      </c>
      <c r="C314" s="9" t="str">
        <f>'II.Concepto de gasto'!$B$2</f>
        <v>Comisión Nacional de Seguros y Fianzas</v>
      </c>
      <c r="D314" s="10" t="str">
        <f>'II.Concepto de gasto'!$G$7</f>
        <v>2023</v>
      </c>
      <c r="E314" s="13" t="str">
        <f>'II.Concepto de gasto'!$A$21</f>
        <v>26104 - Combustibles, lubricantes y aditivos para vehículos terrestres, aéreos, marítimos, lacustres y fluviales asignados a servidores públicos</v>
      </c>
      <c r="F314" s="11">
        <f>'II.Concepto de gasto'!$G$21</f>
        <v>26633.31</v>
      </c>
      <c r="G314" s="11">
        <f t="shared" si="6"/>
        <v>94148377.729999989</v>
      </c>
      <c r="H314" s="11">
        <f>'II.Concepto de gasto'!$G$8</f>
        <v>94148377.729999989</v>
      </c>
      <c r="I314" s="12" t="b">
        <f>Tabla16[[#This Row],[Validación2]]=Tabla16[[#This Row],[Validación1]]</f>
        <v>1</v>
      </c>
    </row>
    <row r="315" spans="1:9" s="10" customFormat="1" x14ac:dyDescent="0.2">
      <c r="A315" s="7">
        <v>1</v>
      </c>
      <c r="B315" s="8" t="str">
        <f>'II.Concepto de gasto'!$B$1</f>
        <v>_06_Hacienda_y_Crédito_Público</v>
      </c>
      <c r="C315" s="9" t="str">
        <f>'II.Concepto de gasto'!$B$2</f>
        <v>Comisión Nacional de Seguros y Fianzas</v>
      </c>
      <c r="D315" s="10" t="str">
        <f>'II.Concepto de gasto'!$G$7</f>
        <v>2023</v>
      </c>
      <c r="E315" s="13" t="str">
        <f>'II.Concepto de gasto'!$A$22</f>
        <v>26105 - Combustibles, lubricantes y aditivos para maquinaria, equipo de producción y servicios administrativos</v>
      </c>
      <c r="F315" s="11">
        <f>'II.Concepto de gasto'!$G$22</f>
        <v>0</v>
      </c>
      <c r="G315" s="11">
        <f t="shared" si="6"/>
        <v>94148377.729999989</v>
      </c>
      <c r="H315" s="11">
        <f>'II.Concepto de gasto'!$G$8</f>
        <v>94148377.729999989</v>
      </c>
      <c r="I315" s="12" t="b">
        <f>Tabla16[[#This Row],[Validación2]]=Tabla16[[#This Row],[Validación1]]</f>
        <v>1</v>
      </c>
    </row>
    <row r="316" spans="1:9" s="10" customFormat="1" x14ac:dyDescent="0.2">
      <c r="A316" s="7">
        <v>1</v>
      </c>
      <c r="B316" s="8" t="str">
        <f>'II.Concepto de gasto'!$B$1</f>
        <v>_06_Hacienda_y_Crédito_Público</v>
      </c>
      <c r="C316" s="9" t="str">
        <f>'II.Concepto de gasto'!$B$2</f>
        <v>Comisión Nacional de Seguros y Fianzas</v>
      </c>
      <c r="D316" s="10" t="str">
        <f>'II.Concepto de gasto'!$G$7</f>
        <v>2023</v>
      </c>
      <c r="E316" s="13" t="str">
        <f>'II.Concepto de gasto'!$A$23</f>
        <v>31201 Servicios de gas</v>
      </c>
      <c r="F316" s="11">
        <f>'II.Concepto de gasto'!$G$23</f>
        <v>0</v>
      </c>
      <c r="G316" s="11">
        <f t="shared" si="6"/>
        <v>94148377.729999989</v>
      </c>
      <c r="H316" s="11">
        <f>'II.Concepto de gasto'!$G$8</f>
        <v>94148377.729999989</v>
      </c>
      <c r="I316" s="12" t="b">
        <f>Tabla16[[#This Row],[Validación2]]=Tabla16[[#This Row],[Validación1]]</f>
        <v>1</v>
      </c>
    </row>
    <row r="317" spans="1:9" s="10" customFormat="1" x14ac:dyDescent="0.2">
      <c r="A317" s="7">
        <v>1</v>
      </c>
      <c r="B317" s="8" t="str">
        <f>'II.Concepto de gasto'!$B$1</f>
        <v>_06_Hacienda_y_Crédito_Público</v>
      </c>
      <c r="C317" s="9" t="str">
        <f>'II.Concepto de gasto'!$B$2</f>
        <v>Comisión Nacional de Seguros y Fianzas</v>
      </c>
      <c r="D317" s="10" t="str">
        <f>'II.Concepto de gasto'!$G$7</f>
        <v>2023</v>
      </c>
      <c r="E317" s="13" t="str">
        <f>'II.Concepto de gasto'!$A$24</f>
        <v>31301 Servicios de agua</v>
      </c>
      <c r="F317" s="11">
        <f>'II.Concepto de gasto'!$G$24</f>
        <v>184736.02999999997</v>
      </c>
      <c r="G317" s="11">
        <f t="shared" si="6"/>
        <v>94148377.729999989</v>
      </c>
      <c r="H317" s="11">
        <f>'II.Concepto de gasto'!$G$8</f>
        <v>94148377.729999989</v>
      </c>
      <c r="I317" s="12" t="b">
        <f>Tabla16[[#This Row],[Validación2]]=Tabla16[[#This Row],[Validación1]]</f>
        <v>1</v>
      </c>
    </row>
    <row r="318" spans="1:9" s="10" customFormat="1" x14ac:dyDescent="0.2">
      <c r="A318" s="7">
        <v>1</v>
      </c>
      <c r="B318" s="8" t="str">
        <f>'II.Concepto de gasto'!$B$1</f>
        <v>_06_Hacienda_y_Crédito_Público</v>
      </c>
      <c r="C318" s="9" t="str">
        <f>'II.Concepto de gasto'!$B$2</f>
        <v>Comisión Nacional de Seguros y Fianzas</v>
      </c>
      <c r="D318" s="10" t="str">
        <f>'II.Concepto de gasto'!$G$7</f>
        <v>2023</v>
      </c>
      <c r="E318" s="13" t="str">
        <f>'II.Concepto de gasto'!$A$25</f>
        <v>31401 - Servicio telefónico convencional</v>
      </c>
      <c r="F318" s="11">
        <f>'II.Concepto de gasto'!$G$25</f>
        <v>424985.82</v>
      </c>
      <c r="G318" s="11">
        <f t="shared" si="6"/>
        <v>94148377.729999989</v>
      </c>
      <c r="H318" s="11">
        <f>'II.Concepto de gasto'!$G$8</f>
        <v>94148377.729999989</v>
      </c>
      <c r="I318" s="12" t="b">
        <f>Tabla16[[#This Row],[Validación2]]=Tabla16[[#This Row],[Validación1]]</f>
        <v>1</v>
      </c>
    </row>
    <row r="319" spans="1:9" s="10" customFormat="1" x14ac:dyDescent="0.2">
      <c r="A319" s="7">
        <v>1</v>
      </c>
      <c r="B319" s="8" t="str">
        <f>'II.Concepto de gasto'!$B$1</f>
        <v>_06_Hacienda_y_Crédito_Público</v>
      </c>
      <c r="C319" s="9" t="str">
        <f>'II.Concepto de gasto'!$B$2</f>
        <v>Comisión Nacional de Seguros y Fianzas</v>
      </c>
      <c r="D319" s="10" t="str">
        <f>'II.Concepto de gasto'!$G$7</f>
        <v>2023</v>
      </c>
      <c r="E319" s="13" t="str">
        <f>'II.Concepto de gasto'!$A$26</f>
        <v>31501 - Servicio de telefonía celular</v>
      </c>
      <c r="F319" s="11">
        <f>'II.Concepto de gasto'!$G$26</f>
        <v>108910.79</v>
      </c>
      <c r="G319" s="11">
        <f t="shared" si="6"/>
        <v>94148377.729999989</v>
      </c>
      <c r="H319" s="11">
        <f>'II.Concepto de gasto'!$G$8</f>
        <v>94148377.729999989</v>
      </c>
      <c r="I319" s="12" t="b">
        <f>Tabla16[[#This Row],[Validación2]]=Tabla16[[#This Row],[Validación1]]</f>
        <v>1</v>
      </c>
    </row>
    <row r="320" spans="1:9" s="10" customFormat="1" x14ac:dyDescent="0.2">
      <c r="A320" s="7">
        <v>1</v>
      </c>
      <c r="B320" s="8" t="str">
        <f>'II.Concepto de gasto'!$B$1</f>
        <v>_06_Hacienda_y_Crédito_Público</v>
      </c>
      <c r="C320" s="9" t="str">
        <f>'II.Concepto de gasto'!$B$2</f>
        <v>Comisión Nacional de Seguros y Fianzas</v>
      </c>
      <c r="D320" s="10" t="str">
        <f>'II.Concepto de gasto'!$G$7</f>
        <v>2023</v>
      </c>
      <c r="E320" s="13" t="str">
        <f>'II.Concepto de gasto'!$A$27</f>
        <v>31601 Servicio de radiolocalización</v>
      </c>
      <c r="F320" s="11">
        <f>'II.Concepto de gasto'!$G$27</f>
        <v>0</v>
      </c>
      <c r="G320" s="11">
        <f t="shared" si="6"/>
        <v>94148377.729999989</v>
      </c>
      <c r="H320" s="11">
        <f>'II.Concepto de gasto'!$G$8</f>
        <v>94148377.729999989</v>
      </c>
      <c r="I320" s="12" t="b">
        <f>Tabla16[[#This Row],[Validación2]]=Tabla16[[#This Row],[Validación1]]</f>
        <v>1</v>
      </c>
    </row>
    <row r="321" spans="1:9" s="10" customFormat="1" x14ac:dyDescent="0.2">
      <c r="A321" s="7">
        <v>1</v>
      </c>
      <c r="B321" s="8" t="str">
        <f>'II.Concepto de gasto'!$B$1</f>
        <v>_06_Hacienda_y_Crédito_Público</v>
      </c>
      <c r="C321" s="9" t="str">
        <f>'II.Concepto de gasto'!$B$2</f>
        <v>Comisión Nacional de Seguros y Fianzas</v>
      </c>
      <c r="D321" s="10" t="str">
        <f>'II.Concepto de gasto'!$G$7</f>
        <v>2023</v>
      </c>
      <c r="E321" s="13" t="str">
        <f>'II.Concepto de gasto'!$A$28</f>
        <v>31602 Servicios de telecomunicaciones</v>
      </c>
      <c r="F321" s="11">
        <f>'II.Concepto de gasto'!$G$28</f>
        <v>0</v>
      </c>
      <c r="G321" s="11">
        <f t="shared" si="6"/>
        <v>94148377.729999989</v>
      </c>
      <c r="H321" s="11">
        <f>'II.Concepto de gasto'!$G$8</f>
        <v>94148377.729999989</v>
      </c>
      <c r="I321" s="12" t="b">
        <f>Tabla16[[#This Row],[Validación2]]=Tabla16[[#This Row],[Validación1]]</f>
        <v>1</v>
      </c>
    </row>
    <row r="322" spans="1:9" s="10" customFormat="1" x14ac:dyDescent="0.2">
      <c r="A322" s="7">
        <v>1</v>
      </c>
      <c r="B322" s="8" t="str">
        <f>'II.Concepto de gasto'!$B$1</f>
        <v>_06_Hacienda_y_Crédito_Público</v>
      </c>
      <c r="C322" s="9" t="str">
        <f>'II.Concepto de gasto'!$B$2</f>
        <v>Comisión Nacional de Seguros y Fianzas</v>
      </c>
      <c r="D322" s="10" t="str">
        <f>'II.Concepto de gasto'!$G$7</f>
        <v>2023</v>
      </c>
      <c r="E322" s="13" t="str">
        <f>'II.Concepto de gasto'!$A$29</f>
        <v>31603 Servicios de internet</v>
      </c>
      <c r="F322" s="11">
        <f>'II.Concepto de gasto'!$G$29</f>
        <v>321436</v>
      </c>
      <c r="G322" s="11">
        <f t="shared" si="6"/>
        <v>94148377.729999989</v>
      </c>
      <c r="H322" s="11">
        <f>'II.Concepto de gasto'!$G$8</f>
        <v>94148377.729999989</v>
      </c>
      <c r="I322" s="12" t="b">
        <f>Tabla16[[#This Row],[Validación2]]=Tabla16[[#This Row],[Validación1]]</f>
        <v>1</v>
      </c>
    </row>
    <row r="323" spans="1:9" s="10" customFormat="1" x14ac:dyDescent="0.2">
      <c r="A323" s="7">
        <v>1</v>
      </c>
      <c r="B323" s="8" t="str">
        <f>'II.Concepto de gasto'!$B$1</f>
        <v>_06_Hacienda_y_Crédito_Público</v>
      </c>
      <c r="C323" s="9" t="str">
        <f>'II.Concepto de gasto'!$B$2</f>
        <v>Comisión Nacional de Seguros y Fianzas</v>
      </c>
      <c r="D323" s="10" t="str">
        <f>'II.Concepto de gasto'!$G$7</f>
        <v>2023</v>
      </c>
      <c r="E323" s="13" t="str">
        <f>'II.Concepto de gasto'!$A$30</f>
        <v>31701 Servicio de conducción de señales analógicas y digitales</v>
      </c>
      <c r="F323" s="11">
        <f>'II.Concepto de gasto'!$G$30</f>
        <v>1122785.8</v>
      </c>
      <c r="G323" s="11">
        <f t="shared" si="6"/>
        <v>94148377.729999989</v>
      </c>
      <c r="H323" s="11">
        <f>'II.Concepto de gasto'!$G$8</f>
        <v>94148377.729999989</v>
      </c>
      <c r="I323" s="12" t="b">
        <f>Tabla16[[#This Row],[Validación2]]=Tabla16[[#This Row],[Validación1]]</f>
        <v>1</v>
      </c>
    </row>
    <row r="324" spans="1:9" s="10" customFormat="1" x14ac:dyDescent="0.2">
      <c r="A324" s="7">
        <v>1</v>
      </c>
      <c r="B324" s="8" t="str">
        <f>'II.Concepto de gasto'!$B$1</f>
        <v>_06_Hacienda_y_Crédito_Público</v>
      </c>
      <c r="C324" s="9" t="str">
        <f>'II.Concepto de gasto'!$B$2</f>
        <v>Comisión Nacional de Seguros y Fianzas</v>
      </c>
      <c r="D324" s="10" t="str">
        <f>'II.Concepto de gasto'!$G$7</f>
        <v>2023</v>
      </c>
      <c r="E324" s="13" t="str">
        <f>'II.Concepto de gasto'!$A$31</f>
        <v>31801 Servicio postal</v>
      </c>
      <c r="F324" s="11">
        <f>'II.Concepto de gasto'!$G$31</f>
        <v>2011409.46</v>
      </c>
      <c r="G324" s="11">
        <f t="shared" si="6"/>
        <v>94148377.729999989</v>
      </c>
      <c r="H324" s="11">
        <f>'II.Concepto de gasto'!$G$8</f>
        <v>94148377.729999989</v>
      </c>
      <c r="I324" s="12" t="b">
        <f>Tabla16[[#This Row],[Validación2]]=Tabla16[[#This Row],[Validación1]]</f>
        <v>1</v>
      </c>
    </row>
    <row r="325" spans="1:9" s="10" customFormat="1" x14ac:dyDescent="0.2">
      <c r="A325" s="7">
        <v>1</v>
      </c>
      <c r="B325" s="8" t="str">
        <f>'II.Concepto de gasto'!$B$1</f>
        <v>_06_Hacienda_y_Crédito_Público</v>
      </c>
      <c r="C325" s="9" t="str">
        <f>'II.Concepto de gasto'!$B$2</f>
        <v>Comisión Nacional de Seguros y Fianzas</v>
      </c>
      <c r="D325" s="10" t="str">
        <f>'II.Concepto de gasto'!$G$7</f>
        <v>2023</v>
      </c>
      <c r="E325" s="13" t="str">
        <f>'II.Concepto de gasto'!$A$32</f>
        <v>31802 Servicio telegráfico</v>
      </c>
      <c r="F325" s="11">
        <f>'II.Concepto de gasto'!$G$32</f>
        <v>0</v>
      </c>
      <c r="G325" s="11">
        <f t="shared" si="6"/>
        <v>94148377.729999989</v>
      </c>
      <c r="H325" s="11">
        <f>'II.Concepto de gasto'!$G$8</f>
        <v>94148377.729999989</v>
      </c>
      <c r="I325" s="12" t="b">
        <f>Tabla16[[#This Row],[Validación2]]=Tabla16[[#This Row],[Validación1]]</f>
        <v>1</v>
      </c>
    </row>
    <row r="326" spans="1:9" s="10" customFormat="1" x14ac:dyDescent="0.2">
      <c r="A326" s="7">
        <v>1</v>
      </c>
      <c r="B326" s="8" t="str">
        <f>'II.Concepto de gasto'!$B$1</f>
        <v>_06_Hacienda_y_Crédito_Público</v>
      </c>
      <c r="C326" s="9" t="str">
        <f>'II.Concepto de gasto'!$B$2</f>
        <v>Comisión Nacional de Seguros y Fianzas</v>
      </c>
      <c r="D326" s="10" t="str">
        <f>'II.Concepto de gasto'!$G$7</f>
        <v>2023</v>
      </c>
      <c r="E326" s="13" t="str">
        <f>'II.Concepto de gasto'!$A$33</f>
        <v>31901 Servicios integrales de telecomunicación</v>
      </c>
      <c r="F326" s="11">
        <f>'II.Concepto de gasto'!$G$33</f>
        <v>0</v>
      </c>
      <c r="G326" s="11">
        <f t="shared" si="6"/>
        <v>94148377.729999989</v>
      </c>
      <c r="H326" s="11">
        <f>'II.Concepto de gasto'!$G$8</f>
        <v>94148377.729999989</v>
      </c>
      <c r="I326" s="12" t="b">
        <f>Tabla16[[#This Row],[Validación2]]=Tabla16[[#This Row],[Validación1]]</f>
        <v>1</v>
      </c>
    </row>
    <row r="327" spans="1:9" s="10" customFormat="1" x14ac:dyDescent="0.2">
      <c r="A327" s="7">
        <v>1</v>
      </c>
      <c r="B327" s="8" t="str">
        <f>'II.Concepto de gasto'!$B$1</f>
        <v>_06_Hacienda_y_Crédito_Público</v>
      </c>
      <c r="C327" s="9" t="str">
        <f>'II.Concepto de gasto'!$B$2</f>
        <v>Comisión Nacional de Seguros y Fianzas</v>
      </c>
      <c r="D327" s="10" t="str">
        <f>'II.Concepto de gasto'!$G$7</f>
        <v>2023</v>
      </c>
      <c r="E327" s="13" t="str">
        <f>'II.Concepto de gasto'!$A$34</f>
        <v>31902 Contratación de otros servicios</v>
      </c>
      <c r="F327" s="11">
        <f>'II.Concepto de gasto'!$G$34</f>
        <v>0</v>
      </c>
      <c r="G327" s="11">
        <f t="shared" si="6"/>
        <v>94148377.729999989</v>
      </c>
      <c r="H327" s="11">
        <f>'II.Concepto de gasto'!$G$8</f>
        <v>94148377.729999989</v>
      </c>
      <c r="I327" s="12" t="b">
        <f>Tabla16[[#This Row],[Validación2]]=Tabla16[[#This Row],[Validación1]]</f>
        <v>1</v>
      </c>
    </row>
    <row r="328" spans="1:9" s="10" customFormat="1" x14ac:dyDescent="0.2">
      <c r="A328" s="7">
        <v>1</v>
      </c>
      <c r="B328" s="8" t="str">
        <f>'II.Concepto de gasto'!$B$1</f>
        <v>_06_Hacienda_y_Crédito_Público</v>
      </c>
      <c r="C328" s="9" t="str">
        <f>'II.Concepto de gasto'!$B$2</f>
        <v>Comisión Nacional de Seguros y Fianzas</v>
      </c>
      <c r="D328" s="10" t="str">
        <f>'II.Concepto de gasto'!$G$7</f>
        <v>2023</v>
      </c>
      <c r="E328" s="13" t="str">
        <f>'II.Concepto de gasto'!$A$35</f>
        <v>31904 Servicios integrales de infraestructura de cómputo</v>
      </c>
      <c r="F328" s="11">
        <f>'II.Concepto de gasto'!$G$35</f>
        <v>46505252.379999995</v>
      </c>
      <c r="G328" s="11">
        <f t="shared" si="6"/>
        <v>94148377.729999989</v>
      </c>
      <c r="H328" s="11">
        <f>'II.Concepto de gasto'!$G$8</f>
        <v>94148377.729999989</v>
      </c>
      <c r="I328" s="12" t="b">
        <f>Tabla16[[#This Row],[Validación2]]=Tabla16[[#This Row],[Validación1]]</f>
        <v>1</v>
      </c>
    </row>
    <row r="329" spans="1:9" s="10" customFormat="1" x14ac:dyDescent="0.2">
      <c r="A329" s="7">
        <v>1</v>
      </c>
      <c r="B329" s="8" t="str">
        <f>'II.Concepto de gasto'!$B$1</f>
        <v>_06_Hacienda_y_Crédito_Público</v>
      </c>
      <c r="C329" s="9" t="str">
        <f>'II.Concepto de gasto'!$B$2</f>
        <v>Comisión Nacional de Seguros y Fianzas</v>
      </c>
      <c r="D329" s="10" t="str">
        <f>'II.Concepto de gasto'!$G$7</f>
        <v>2023</v>
      </c>
      <c r="E329" s="13" t="str">
        <f>'II.Concepto de gasto'!$A$36</f>
        <v>32101 - Arrendamiento de terrenos</v>
      </c>
      <c r="F329" s="11">
        <f>'II.Concepto de gasto'!$G$36</f>
        <v>0</v>
      </c>
      <c r="G329" s="11">
        <f t="shared" si="6"/>
        <v>94148377.729999989</v>
      </c>
      <c r="H329" s="11">
        <f>'II.Concepto de gasto'!$G$8</f>
        <v>94148377.729999989</v>
      </c>
      <c r="I329" s="12" t="b">
        <f>Tabla16[[#This Row],[Validación2]]=Tabla16[[#This Row],[Validación1]]</f>
        <v>1</v>
      </c>
    </row>
    <row r="330" spans="1:9" s="10" customFormat="1" x14ac:dyDescent="0.2">
      <c r="A330" s="7">
        <v>1</v>
      </c>
      <c r="B330" s="8" t="str">
        <f>'II.Concepto de gasto'!$B$1</f>
        <v>_06_Hacienda_y_Crédito_Público</v>
      </c>
      <c r="C330" s="9" t="str">
        <f>'II.Concepto de gasto'!$B$2</f>
        <v>Comisión Nacional de Seguros y Fianzas</v>
      </c>
      <c r="D330" s="10" t="str">
        <f>'II.Concepto de gasto'!$G$7</f>
        <v>2023</v>
      </c>
      <c r="E330" s="13" t="str">
        <f>'II.Concepto de gasto'!$A$37</f>
        <v>32201 - Arrendamiento de edificios y locales</v>
      </c>
      <c r="F330" s="11">
        <f>'II.Concepto de gasto'!$G$37</f>
        <v>4999001.8000000007</v>
      </c>
      <c r="G330" s="11">
        <f t="shared" si="6"/>
        <v>94148377.729999989</v>
      </c>
      <c r="H330" s="11">
        <f>'II.Concepto de gasto'!$G$8</f>
        <v>94148377.729999989</v>
      </c>
      <c r="I330" s="12" t="b">
        <f>Tabla16[[#This Row],[Validación2]]=Tabla16[[#This Row],[Validación1]]</f>
        <v>1</v>
      </c>
    </row>
    <row r="331" spans="1:9" s="10" customFormat="1" x14ac:dyDescent="0.2">
      <c r="A331" s="7">
        <v>1</v>
      </c>
      <c r="B331" s="8" t="str">
        <f>'II.Concepto de gasto'!$B$1</f>
        <v>_06_Hacienda_y_Crédito_Público</v>
      </c>
      <c r="C331" s="9" t="str">
        <f>'II.Concepto de gasto'!$B$2</f>
        <v>Comisión Nacional de Seguros y Fianzas</v>
      </c>
      <c r="D331" s="10" t="str">
        <f>'II.Concepto de gasto'!$G$7</f>
        <v>2023</v>
      </c>
      <c r="E331" s="13" t="str">
        <f>'II.Concepto de gasto'!$A$38</f>
        <v>32301 - Arrendamiento de equipo y bienes informáticos</v>
      </c>
      <c r="F331" s="11">
        <f>'II.Concepto de gasto'!$G$38</f>
        <v>25776368.309999999</v>
      </c>
      <c r="G331" s="11">
        <f t="shared" si="6"/>
        <v>94148377.729999989</v>
      </c>
      <c r="H331" s="11">
        <f>'II.Concepto de gasto'!$G$8</f>
        <v>94148377.729999989</v>
      </c>
      <c r="I331" s="12" t="b">
        <f>Tabla16[[#This Row],[Validación2]]=Tabla16[[#This Row],[Validación1]]</f>
        <v>1</v>
      </c>
    </row>
    <row r="332" spans="1:9" s="10" customFormat="1" x14ac:dyDescent="0.2">
      <c r="A332" s="7">
        <v>1</v>
      </c>
      <c r="B332" s="8" t="str">
        <f>'II.Concepto de gasto'!$B$1</f>
        <v>_06_Hacienda_y_Crédito_Público</v>
      </c>
      <c r="C332" s="9" t="str">
        <f>'II.Concepto de gasto'!$B$2</f>
        <v>Comisión Nacional de Seguros y Fianzas</v>
      </c>
      <c r="D332" s="10" t="str">
        <f>'II.Concepto de gasto'!$G$7</f>
        <v>2023</v>
      </c>
      <c r="E332" s="13" t="str">
        <f>'II.Concepto de gasto'!$A$39</f>
        <v>32302 - Arrendamiento de mobiliario</v>
      </c>
      <c r="F332" s="11">
        <f>'II.Concepto de gasto'!$G$39</f>
        <v>0</v>
      </c>
      <c r="G332" s="11">
        <f t="shared" si="6"/>
        <v>94148377.729999989</v>
      </c>
      <c r="H332" s="11">
        <f>'II.Concepto de gasto'!$G$8</f>
        <v>94148377.729999989</v>
      </c>
      <c r="I332" s="12" t="b">
        <f>Tabla16[[#This Row],[Validación2]]=Tabla16[[#This Row],[Validación1]]</f>
        <v>1</v>
      </c>
    </row>
    <row r="333" spans="1:9" s="10" customFormat="1" x14ac:dyDescent="0.2">
      <c r="A333" s="7">
        <v>1</v>
      </c>
      <c r="B333" s="8" t="str">
        <f>'II.Concepto de gasto'!$B$1</f>
        <v>_06_Hacienda_y_Crédito_Público</v>
      </c>
      <c r="C333" s="9" t="str">
        <f>'II.Concepto de gasto'!$B$2</f>
        <v>Comisión Nacional de Seguros y Fianzas</v>
      </c>
      <c r="D333" s="10" t="str">
        <f>'II.Concepto de gasto'!$G$7</f>
        <v>2023</v>
      </c>
      <c r="E333" s="13" t="str">
        <f>'II.Concepto de gasto'!$A$40</f>
        <v>32303 - Arrendamiento de equipo de telecomunicaciones</v>
      </c>
      <c r="F333" s="11">
        <f>'II.Concepto de gasto'!$G$40</f>
        <v>3761336.82</v>
      </c>
      <c r="G333" s="11">
        <f t="shared" si="6"/>
        <v>94148377.729999989</v>
      </c>
      <c r="H333" s="11">
        <f>'II.Concepto de gasto'!$G$8</f>
        <v>94148377.729999989</v>
      </c>
      <c r="I333" s="12" t="b">
        <f>Tabla16[[#This Row],[Validación2]]=Tabla16[[#This Row],[Validación1]]</f>
        <v>1</v>
      </c>
    </row>
    <row r="334" spans="1:9" s="10" customFormat="1" x14ac:dyDescent="0.2">
      <c r="A334" s="7">
        <v>1</v>
      </c>
      <c r="B334" s="8" t="str">
        <f>'II.Concepto de gasto'!$B$1</f>
        <v>_06_Hacienda_y_Crédito_Público</v>
      </c>
      <c r="C334" s="9" t="str">
        <f>'II.Concepto de gasto'!$B$2</f>
        <v>Comisión Nacional de Seguros y Fianzas</v>
      </c>
      <c r="D334" s="10" t="str">
        <f>'II.Concepto de gasto'!$G$7</f>
        <v>2023</v>
      </c>
      <c r="E334" s="13" t="str">
        <f>'II.Concepto de gasto'!$A$41</f>
        <v>32502 - Arrendamiento de vehículos terrestres, aéreos, marítimos, lacustres y fluviales para servicios públicos y la operación de programas públicos</v>
      </c>
      <c r="F334" s="11">
        <f>'II.Concepto de gasto'!$G$41</f>
        <v>0</v>
      </c>
      <c r="G334" s="11">
        <f t="shared" si="6"/>
        <v>94148377.729999989</v>
      </c>
      <c r="H334" s="11">
        <f>'II.Concepto de gasto'!$G$8</f>
        <v>94148377.729999989</v>
      </c>
      <c r="I334" s="12" t="b">
        <f>Tabla16[[#This Row],[Validación2]]=Tabla16[[#This Row],[Validación1]]</f>
        <v>1</v>
      </c>
    </row>
    <row r="335" spans="1:9" s="10" customFormat="1" x14ac:dyDescent="0.2">
      <c r="A335" s="7">
        <v>1</v>
      </c>
      <c r="B335" s="8" t="str">
        <f>'II.Concepto de gasto'!$B$1</f>
        <v>_06_Hacienda_y_Crédito_Público</v>
      </c>
      <c r="C335" s="9" t="str">
        <f>'II.Concepto de gasto'!$B$2</f>
        <v>Comisión Nacional de Seguros y Fianzas</v>
      </c>
      <c r="D335" s="10" t="str">
        <f>'II.Concepto de gasto'!$G$7</f>
        <v>2023</v>
      </c>
      <c r="E335" s="13" t="str">
        <f>'II.Concepto de gasto'!$A$42</f>
        <v>32503 - Arrendamiento de vehículos terrestres, aéreos, marítimos, lacustres y fluviales para servicios administrativos</v>
      </c>
      <c r="F335" s="11">
        <f>'II.Concepto de gasto'!$G$42</f>
        <v>380481.26</v>
      </c>
      <c r="G335" s="11">
        <f t="shared" si="6"/>
        <v>94148377.729999989</v>
      </c>
      <c r="H335" s="11">
        <f>'II.Concepto de gasto'!$G$8</f>
        <v>94148377.729999989</v>
      </c>
      <c r="I335" s="12" t="b">
        <f>Tabla16[[#This Row],[Validación2]]=Tabla16[[#This Row],[Validación1]]</f>
        <v>1</v>
      </c>
    </row>
    <row r="336" spans="1:9" s="10" customFormat="1" x14ac:dyDescent="0.2">
      <c r="A336" s="7">
        <v>1</v>
      </c>
      <c r="B336" s="8" t="str">
        <f>'II.Concepto de gasto'!$B$1</f>
        <v>_06_Hacienda_y_Crédito_Público</v>
      </c>
      <c r="C336" s="9" t="str">
        <f>'II.Concepto de gasto'!$B$2</f>
        <v>Comisión Nacional de Seguros y Fianzas</v>
      </c>
      <c r="D336" s="10" t="str">
        <f>'II.Concepto de gasto'!$G$7</f>
        <v>2023</v>
      </c>
      <c r="E336" s="13" t="str">
        <f>'II.Concepto de gasto'!$A$43</f>
        <v>32505 - Arrendamiento de vehículos terrestres, aéreos, marítimos, lacustres y fluviales para servidores públicos</v>
      </c>
      <c r="F336" s="11">
        <f>'II.Concepto de gasto'!$G$43</f>
        <v>176283.21</v>
      </c>
      <c r="G336" s="11">
        <f t="shared" si="6"/>
        <v>94148377.729999989</v>
      </c>
      <c r="H336" s="11">
        <f>'II.Concepto de gasto'!$G$8</f>
        <v>94148377.729999989</v>
      </c>
      <c r="I336" s="12" t="b">
        <f>Tabla16[[#This Row],[Validación2]]=Tabla16[[#This Row],[Validación1]]</f>
        <v>1</v>
      </c>
    </row>
    <row r="337" spans="1:9" s="10" customFormat="1" x14ac:dyDescent="0.2">
      <c r="A337" s="7">
        <v>1</v>
      </c>
      <c r="B337" s="8" t="str">
        <f>'II.Concepto de gasto'!$B$1</f>
        <v>_06_Hacienda_y_Crédito_Público</v>
      </c>
      <c r="C337" s="9" t="str">
        <f>'II.Concepto de gasto'!$B$2</f>
        <v>Comisión Nacional de Seguros y Fianzas</v>
      </c>
      <c r="D337" s="10" t="str">
        <f>'II.Concepto de gasto'!$G$7</f>
        <v>2023</v>
      </c>
      <c r="E337" s="13" t="str">
        <f>'II.Concepto de gasto'!$A$44</f>
        <v>32601 - Arrendamiento de maquinaria y equipo</v>
      </c>
      <c r="F337" s="11">
        <f>'II.Concepto de gasto'!$G$44</f>
        <v>0</v>
      </c>
      <c r="G337" s="11">
        <f t="shared" si="6"/>
        <v>94148377.729999989</v>
      </c>
      <c r="H337" s="11">
        <f>'II.Concepto de gasto'!$G$8</f>
        <v>94148377.729999989</v>
      </c>
      <c r="I337" s="12" t="b">
        <f>Tabla16[[#This Row],[Validación2]]=Tabla16[[#This Row],[Validación1]]</f>
        <v>1</v>
      </c>
    </row>
    <row r="338" spans="1:9" s="10" customFormat="1" x14ac:dyDescent="0.2">
      <c r="A338" s="7">
        <v>1</v>
      </c>
      <c r="B338" s="8" t="str">
        <f>'II.Concepto de gasto'!$B$1</f>
        <v>_06_Hacienda_y_Crédito_Público</v>
      </c>
      <c r="C338" s="9" t="str">
        <f>'II.Concepto de gasto'!$B$2</f>
        <v>Comisión Nacional de Seguros y Fianzas</v>
      </c>
      <c r="D338" s="10" t="str">
        <f>'II.Concepto de gasto'!$G$7</f>
        <v>2023</v>
      </c>
      <c r="E338" s="13" t="str">
        <f>'II.Concepto de gasto'!$A$45</f>
        <v>32903 - Otros Arrendamientos</v>
      </c>
      <c r="F338" s="11">
        <f>'II.Concepto de gasto'!$G$45</f>
        <v>0</v>
      </c>
      <c r="G338" s="11">
        <f t="shared" si="6"/>
        <v>94148377.729999989</v>
      </c>
      <c r="H338" s="11">
        <f>'II.Concepto de gasto'!$G$8</f>
        <v>94148377.729999989</v>
      </c>
      <c r="I338" s="12" t="b">
        <f>Tabla16[[#This Row],[Validación2]]=Tabla16[[#This Row],[Validación1]]</f>
        <v>1</v>
      </c>
    </row>
    <row r="339" spans="1:9" s="10" customFormat="1" x14ac:dyDescent="0.2">
      <c r="A339" s="7">
        <v>1</v>
      </c>
      <c r="B339" s="8" t="str">
        <f>'II.Concepto de gasto'!$B$1</f>
        <v>_06_Hacienda_y_Crédito_Público</v>
      </c>
      <c r="C339" s="9" t="str">
        <f>'II.Concepto de gasto'!$B$2</f>
        <v>Comisión Nacional de Seguros y Fianzas</v>
      </c>
      <c r="D339" s="10" t="str">
        <f>'II.Concepto de gasto'!$G$7</f>
        <v>2023</v>
      </c>
      <c r="E339" s="13" t="str">
        <f>'II.Concepto de gasto'!$A$46</f>
        <v>33101 - Asesorías asociadas a convenios, tratados o acuerdos</v>
      </c>
      <c r="F339" s="11">
        <f>'II.Concepto de gasto'!$G$46</f>
        <v>0</v>
      </c>
      <c r="G339" s="11">
        <f t="shared" si="6"/>
        <v>94148377.729999989</v>
      </c>
      <c r="H339" s="11">
        <f>'II.Concepto de gasto'!$G$8</f>
        <v>94148377.729999989</v>
      </c>
      <c r="I339" s="12" t="b">
        <f>Tabla16[[#This Row],[Validación2]]=Tabla16[[#This Row],[Validación1]]</f>
        <v>1</v>
      </c>
    </row>
    <row r="340" spans="1:9" s="10" customFormat="1" x14ac:dyDescent="0.2">
      <c r="A340" s="7">
        <v>1</v>
      </c>
      <c r="B340" s="8" t="str">
        <f>'II.Concepto de gasto'!$B$1</f>
        <v>_06_Hacienda_y_Crédito_Público</v>
      </c>
      <c r="C340" s="9" t="str">
        <f>'II.Concepto de gasto'!$B$2</f>
        <v>Comisión Nacional de Seguros y Fianzas</v>
      </c>
      <c r="D340" s="10" t="str">
        <f>'II.Concepto de gasto'!$G$7</f>
        <v>2023</v>
      </c>
      <c r="E340" s="13" t="str">
        <f>'II.Concepto de gasto'!$A$47</f>
        <v>33102 - Asesorías por controversias en el marco de los tratados internacionales</v>
      </c>
      <c r="F340" s="11">
        <f>'II.Concepto de gasto'!$G$47</f>
        <v>0</v>
      </c>
      <c r="G340" s="11">
        <f t="shared" si="6"/>
        <v>94148377.729999989</v>
      </c>
      <c r="H340" s="11">
        <f>'II.Concepto de gasto'!$G$8</f>
        <v>94148377.729999989</v>
      </c>
      <c r="I340" s="12" t="b">
        <f>Tabla16[[#This Row],[Validación2]]=Tabla16[[#This Row],[Validación1]]</f>
        <v>1</v>
      </c>
    </row>
    <row r="341" spans="1:9" s="10" customFormat="1" x14ac:dyDescent="0.2">
      <c r="A341" s="7">
        <v>1</v>
      </c>
      <c r="B341" s="8" t="str">
        <f>'II.Concepto de gasto'!$B$1</f>
        <v>_06_Hacienda_y_Crédito_Público</v>
      </c>
      <c r="C341" s="9" t="str">
        <f>'II.Concepto de gasto'!$B$2</f>
        <v>Comisión Nacional de Seguros y Fianzas</v>
      </c>
      <c r="D341" s="10" t="str">
        <f>'II.Concepto de gasto'!$G$7</f>
        <v>2023</v>
      </c>
      <c r="E341" s="13" t="str">
        <f>'II.Concepto de gasto'!$A$48</f>
        <v>33103 - Consultorías para programas o proyectos financiados por organismos internacionales</v>
      </c>
      <c r="F341" s="11">
        <f>'II.Concepto de gasto'!$G$48</f>
        <v>0</v>
      </c>
      <c r="G341" s="11">
        <f t="shared" si="6"/>
        <v>94148377.729999989</v>
      </c>
      <c r="H341" s="11">
        <f>'II.Concepto de gasto'!$G$8</f>
        <v>94148377.729999989</v>
      </c>
      <c r="I341" s="12" t="b">
        <f>Tabla16[[#This Row],[Validación2]]=Tabla16[[#This Row],[Validación1]]</f>
        <v>1</v>
      </c>
    </row>
    <row r="342" spans="1:9" s="10" customFormat="1" x14ac:dyDescent="0.2">
      <c r="A342" s="7">
        <v>1</v>
      </c>
      <c r="B342" s="8" t="str">
        <f>'II.Concepto de gasto'!$B$1</f>
        <v>_06_Hacienda_y_Crédito_Público</v>
      </c>
      <c r="C342" s="9" t="str">
        <f>'II.Concepto de gasto'!$B$2</f>
        <v>Comisión Nacional de Seguros y Fianzas</v>
      </c>
      <c r="D342" s="10" t="str">
        <f>'II.Concepto de gasto'!$G$7</f>
        <v>2023</v>
      </c>
      <c r="E342" s="13" t="str">
        <f>'II.Concepto de gasto'!$A$49</f>
        <v>33104 - Otras asesorías para la operación de programas</v>
      </c>
      <c r="F342" s="11">
        <f>'II.Concepto de gasto'!$G$49</f>
        <v>301285.66000000003</v>
      </c>
      <c r="G342" s="11">
        <f t="shared" si="6"/>
        <v>94148377.729999989</v>
      </c>
      <c r="H342" s="11">
        <f>'II.Concepto de gasto'!$G$8</f>
        <v>94148377.729999989</v>
      </c>
      <c r="I342" s="12" t="b">
        <f>Tabla16[[#This Row],[Validación2]]=Tabla16[[#This Row],[Validación1]]</f>
        <v>1</v>
      </c>
    </row>
    <row r="343" spans="1:9" s="10" customFormat="1" x14ac:dyDescent="0.2">
      <c r="A343" s="7">
        <v>1</v>
      </c>
      <c r="B343" s="8" t="str">
        <f>'II.Concepto de gasto'!$B$1</f>
        <v>_06_Hacienda_y_Crédito_Público</v>
      </c>
      <c r="C343" s="9" t="str">
        <f>'II.Concepto de gasto'!$B$2</f>
        <v>Comisión Nacional de Seguros y Fianzas</v>
      </c>
      <c r="D343" s="10" t="str">
        <f>'II.Concepto de gasto'!$G$7</f>
        <v>2023</v>
      </c>
      <c r="E343" s="13" t="str">
        <f>'II.Concepto de gasto'!$A$50</f>
        <v>33501 - Estudios e Investigaciones</v>
      </c>
      <c r="F343" s="11">
        <f>'II.Concepto de gasto'!$G$50</f>
        <v>0</v>
      </c>
      <c r="G343" s="11">
        <f t="shared" si="6"/>
        <v>94148377.729999989</v>
      </c>
      <c r="H343" s="11">
        <f>'II.Concepto de gasto'!$G$8</f>
        <v>94148377.729999989</v>
      </c>
      <c r="I343" s="12" t="b">
        <f>Tabla16[[#This Row],[Validación2]]=Tabla16[[#This Row],[Validación1]]</f>
        <v>1</v>
      </c>
    </row>
    <row r="344" spans="1:9" s="10" customFormat="1" x14ac:dyDescent="0.2">
      <c r="A344" s="7">
        <v>1</v>
      </c>
      <c r="B344" s="8" t="str">
        <f>'II.Concepto de gasto'!$B$1</f>
        <v>_06_Hacienda_y_Crédito_Público</v>
      </c>
      <c r="C344" s="9" t="str">
        <f>'II.Concepto de gasto'!$B$2</f>
        <v>Comisión Nacional de Seguros y Fianzas</v>
      </c>
      <c r="D344" s="10" t="str">
        <f>'II.Concepto de gasto'!$G$7</f>
        <v>2023</v>
      </c>
      <c r="E344" s="13" t="str">
        <f>'II.Concepto de gasto'!$A$51</f>
        <v>33604 - Impresión y elaboración de material informativo derivado de la operación y administración de las dependencias y entidades</v>
      </c>
      <c r="F344" s="11">
        <f>'II.Concepto de gasto'!$G$51</f>
        <v>0</v>
      </c>
      <c r="G344" s="11">
        <f t="shared" si="6"/>
        <v>94148377.729999989</v>
      </c>
      <c r="H344" s="11">
        <f>'II.Concepto de gasto'!$G$8</f>
        <v>94148377.729999989</v>
      </c>
      <c r="I344" s="12" t="b">
        <f>Tabla16[[#This Row],[Validación2]]=Tabla16[[#This Row],[Validación1]]</f>
        <v>1</v>
      </c>
    </row>
    <row r="345" spans="1:9" s="10" customFormat="1" x14ac:dyDescent="0.2">
      <c r="A345" s="7">
        <v>1</v>
      </c>
      <c r="B345" s="8" t="str">
        <f>'II.Concepto de gasto'!$B$1</f>
        <v>_06_Hacienda_y_Crédito_Público</v>
      </c>
      <c r="C345" s="9" t="str">
        <f>'II.Concepto de gasto'!$B$2</f>
        <v>Comisión Nacional de Seguros y Fianzas</v>
      </c>
      <c r="D345" s="10" t="str">
        <f>'II.Concepto de gasto'!$G$7</f>
        <v>2023</v>
      </c>
      <c r="E345" s="13" t="str">
        <f>'II.Concepto de gasto'!$A$52</f>
        <v>35101 - Mantenimiento y conservación de inmuebles para la prestación de servicios administrativos</v>
      </c>
      <c r="F345" s="11">
        <f>'II.Concepto de gasto'!$G$52</f>
        <v>5942545.5000000009</v>
      </c>
      <c r="G345" s="11">
        <f t="shared" si="6"/>
        <v>94148377.729999989</v>
      </c>
      <c r="H345" s="11">
        <f>'II.Concepto de gasto'!$G$8</f>
        <v>94148377.729999989</v>
      </c>
      <c r="I345" s="12" t="b">
        <f>Tabla16[[#This Row],[Validación2]]=Tabla16[[#This Row],[Validación1]]</f>
        <v>1</v>
      </c>
    </row>
    <row r="346" spans="1:9" s="10" customFormat="1" x14ac:dyDescent="0.2">
      <c r="A346" s="7">
        <v>1</v>
      </c>
      <c r="B346" s="8" t="str">
        <f>'II.Concepto de gasto'!$B$1</f>
        <v>_06_Hacienda_y_Crédito_Público</v>
      </c>
      <c r="C346" s="9" t="str">
        <f>'II.Concepto de gasto'!$B$2</f>
        <v>Comisión Nacional de Seguros y Fianzas</v>
      </c>
      <c r="D346" s="10" t="str">
        <f>'II.Concepto de gasto'!$G$7</f>
        <v>2023</v>
      </c>
      <c r="E346" s="13" t="str">
        <f>'II.Concepto de gasto'!$A$53</f>
        <v>35201 - Mantenimiento y conservación de mobiliario y equipo de administración</v>
      </c>
      <c r="F346" s="11">
        <f>'II.Concepto de gasto'!$G$53</f>
        <v>1055473.28</v>
      </c>
      <c r="G346" s="11">
        <f t="shared" si="6"/>
        <v>94148377.729999989</v>
      </c>
      <c r="H346" s="11">
        <f>'II.Concepto de gasto'!$G$8</f>
        <v>94148377.729999989</v>
      </c>
      <c r="I346" s="12" t="b">
        <f>Tabla16[[#This Row],[Validación2]]=Tabla16[[#This Row],[Validación1]]</f>
        <v>1</v>
      </c>
    </row>
    <row r="347" spans="1:9" s="10" customFormat="1" x14ac:dyDescent="0.2">
      <c r="A347" s="7">
        <v>1</v>
      </c>
      <c r="B347" s="8" t="str">
        <f>'II.Concepto de gasto'!$B$1</f>
        <v>_06_Hacienda_y_Crédito_Público</v>
      </c>
      <c r="C347" s="9" t="str">
        <f>'II.Concepto de gasto'!$B$2</f>
        <v>Comisión Nacional de Seguros y Fianzas</v>
      </c>
      <c r="D347" s="10" t="str">
        <f>'II.Concepto de gasto'!$G$7</f>
        <v>2023</v>
      </c>
      <c r="E347" s="13" t="str">
        <f>'II.Concepto de gasto'!$A$54</f>
        <v>36101 - Difusión de mensajes sobre programas y actividades gubernamentales</v>
      </c>
      <c r="F347" s="11">
        <f>'II.Concepto de gasto'!$G$54</f>
        <v>0</v>
      </c>
      <c r="G347" s="11">
        <f t="shared" si="6"/>
        <v>94148377.729999989</v>
      </c>
      <c r="H347" s="11">
        <f>'II.Concepto de gasto'!$G$8</f>
        <v>94148377.729999989</v>
      </c>
      <c r="I347" s="12" t="b">
        <f>Tabla16[[#This Row],[Validación2]]=Tabla16[[#This Row],[Validación1]]</f>
        <v>1</v>
      </c>
    </row>
    <row r="348" spans="1:9" s="10" customFormat="1" x14ac:dyDescent="0.2">
      <c r="A348" s="7">
        <v>1</v>
      </c>
      <c r="B348" s="8" t="str">
        <f>'II.Concepto de gasto'!$B$1</f>
        <v>_06_Hacienda_y_Crédito_Público</v>
      </c>
      <c r="C348" s="9" t="str">
        <f>'II.Concepto de gasto'!$B$2</f>
        <v>Comisión Nacional de Seguros y Fianzas</v>
      </c>
      <c r="D348" s="10" t="str">
        <f>'II.Concepto de gasto'!$G$7</f>
        <v>2023</v>
      </c>
      <c r="E348" s="13" t="str">
        <f>'II.Concepto de gasto'!$A$55</f>
        <v>36201 - Difusión de mensajes comerciales para promover la venta de productos o servicios</v>
      </c>
      <c r="F348" s="11">
        <f>'II.Concepto de gasto'!$G$55</f>
        <v>0</v>
      </c>
      <c r="G348" s="11">
        <f t="shared" si="6"/>
        <v>94148377.729999989</v>
      </c>
      <c r="H348" s="11">
        <f>'II.Concepto de gasto'!$G$8</f>
        <v>94148377.729999989</v>
      </c>
      <c r="I348" s="12" t="b">
        <f>Tabla16[[#This Row],[Validación2]]=Tabla16[[#This Row],[Validación1]]</f>
        <v>1</v>
      </c>
    </row>
    <row r="349" spans="1:9" s="10" customFormat="1" x14ac:dyDescent="0.2">
      <c r="A349" s="7">
        <v>1</v>
      </c>
      <c r="B349" s="8" t="str">
        <f>'II.Concepto de gasto'!$B$1</f>
        <v>_06_Hacienda_y_Crédito_Público</v>
      </c>
      <c r="C349" s="9" t="str">
        <f>'II.Concepto de gasto'!$B$2</f>
        <v>Comisión Nacional de Seguros y Fianzas</v>
      </c>
      <c r="D349" s="10" t="str">
        <f>'II.Concepto de gasto'!$G$7</f>
        <v>2023</v>
      </c>
      <c r="E349" s="13" t="str">
        <f>'II.Concepto de gasto'!$A$56</f>
        <v>36901 - Servicios relacionados con monitoreo de información en medios masivos</v>
      </c>
      <c r="F349" s="11">
        <f>'II.Concepto de gasto'!$G$56</f>
        <v>0</v>
      </c>
      <c r="G349" s="11">
        <f t="shared" si="6"/>
        <v>94148377.729999989</v>
      </c>
      <c r="H349" s="11">
        <f>'II.Concepto de gasto'!$G$8</f>
        <v>94148377.729999989</v>
      </c>
      <c r="I349" s="12" t="b">
        <f>Tabla16[[#This Row],[Validación2]]=Tabla16[[#This Row],[Validación1]]</f>
        <v>1</v>
      </c>
    </row>
    <row r="350" spans="1:9" s="10" customFormat="1" x14ac:dyDescent="0.2">
      <c r="A350" s="7">
        <v>1</v>
      </c>
      <c r="B350" s="8" t="str">
        <f>'II.Concepto de gasto'!$B$1</f>
        <v>_06_Hacienda_y_Crédito_Público</v>
      </c>
      <c r="C350" s="9" t="str">
        <f>'II.Concepto de gasto'!$B$2</f>
        <v>Comisión Nacional de Seguros y Fianzas</v>
      </c>
      <c r="D350" s="10" t="str">
        <f>'II.Concepto de gasto'!$G$7</f>
        <v>2023</v>
      </c>
      <c r="E350" s="13" t="str">
        <f>'II.Concepto de gasto'!$A$57</f>
        <v>37301-Pasajes marítimos, lacustres y fluviales para labores en campo y de supervisión</v>
      </c>
      <c r="F350" s="11">
        <f>'II.Concepto de gasto'!$G$57</f>
        <v>0</v>
      </c>
      <c r="G350" s="11">
        <f t="shared" si="6"/>
        <v>94148377.729999989</v>
      </c>
      <c r="H350" s="11">
        <f>'II.Concepto de gasto'!$G$8</f>
        <v>94148377.729999989</v>
      </c>
      <c r="I350" s="12" t="b">
        <f>Tabla16[[#This Row],[Validación2]]=Tabla16[[#This Row],[Validación1]]</f>
        <v>1</v>
      </c>
    </row>
    <row r="351" spans="1:9" s="10" customFormat="1" x14ac:dyDescent="0.2">
      <c r="A351" s="7">
        <v>1</v>
      </c>
      <c r="B351" s="8" t="str">
        <f>'II.Concepto de gasto'!$B$1</f>
        <v>_06_Hacienda_y_Crédito_Público</v>
      </c>
      <c r="C351" s="9" t="str">
        <f>'II.Concepto de gasto'!$B$2</f>
        <v>Comisión Nacional de Seguros y Fianzas</v>
      </c>
      <c r="D351" s="10" t="str">
        <f>'II.Concepto de gasto'!$G$7</f>
        <v>2023</v>
      </c>
      <c r="E351" s="13" t="str">
        <f>'II.Concepto de gasto'!$A$58</f>
        <v>37304-Pasajes marítimos, lacustres y fluviales para servidores públicos de mando en el desempeño de comisiones y funciones oficiales</v>
      </c>
      <c r="F351" s="11">
        <f>'II.Concepto de gasto'!$G$58</f>
        <v>0</v>
      </c>
      <c r="G351" s="11">
        <f t="shared" si="6"/>
        <v>94148377.729999989</v>
      </c>
      <c r="H351" s="11">
        <f>'II.Concepto de gasto'!$G$8</f>
        <v>94148377.729999989</v>
      </c>
      <c r="I351" s="12" t="b">
        <f>Tabla16[[#This Row],[Validación2]]=Tabla16[[#This Row],[Validación1]]</f>
        <v>1</v>
      </c>
    </row>
    <row r="352" spans="1:9" s="10" customFormat="1" x14ac:dyDescent="0.2">
      <c r="A352" s="7">
        <v>1</v>
      </c>
      <c r="B352" s="8" t="str">
        <f>'II.Concepto de gasto'!$B$1</f>
        <v>_06_Hacienda_y_Crédito_Público</v>
      </c>
      <c r="C352" s="9" t="str">
        <f>'II.Concepto de gasto'!$B$2</f>
        <v>Comisión Nacional de Seguros y Fianzas</v>
      </c>
      <c r="D352" s="10" t="str">
        <f>'II.Concepto de gasto'!$G$7</f>
        <v>2023</v>
      </c>
      <c r="E352" s="13" t="str">
        <f>'II.Concepto de gasto'!$A$59</f>
        <v>37801 - Servicios integrales nacionales para servidores públicos en el desempeño de comisiones y funciones oficiales</v>
      </c>
      <c r="F352" s="11">
        <f>'II.Concepto de gasto'!$G$59</f>
        <v>0</v>
      </c>
      <c r="G352" s="11">
        <f t="shared" si="6"/>
        <v>94148377.729999989</v>
      </c>
      <c r="H352" s="11">
        <f>'II.Concepto de gasto'!$G$8</f>
        <v>94148377.729999989</v>
      </c>
      <c r="I352" s="12" t="b">
        <f>Tabla16[[#This Row],[Validación2]]=Tabla16[[#This Row],[Validación1]]</f>
        <v>1</v>
      </c>
    </row>
    <row r="353" spans="1:9" s="10" customFormat="1" x14ac:dyDescent="0.2">
      <c r="A353" s="7">
        <v>1</v>
      </c>
      <c r="B353" s="8" t="str">
        <f>'II.Concepto de gasto'!$B$1</f>
        <v>_06_Hacienda_y_Crédito_Público</v>
      </c>
      <c r="C353" s="9" t="str">
        <f>'II.Concepto de gasto'!$B$2</f>
        <v>Comisión Nacional de Seguros y Fianzas</v>
      </c>
      <c r="D353" s="10" t="str">
        <f>'II.Concepto de gasto'!$G$7</f>
        <v>2023</v>
      </c>
      <c r="E353" s="13" t="str">
        <f>'II.Concepto de gasto'!$A$60</f>
        <v>37802 - Servicios integrales en el extranjero para servidores públicos en el desempeño de comisiones y funciones oficiales</v>
      </c>
      <c r="F353" s="11">
        <f>'II.Concepto de gasto'!$G$60</f>
        <v>0</v>
      </c>
      <c r="G353" s="11">
        <f t="shared" si="6"/>
        <v>94148377.729999989</v>
      </c>
      <c r="H353" s="11">
        <f>'II.Concepto de gasto'!$G$8</f>
        <v>94148377.729999989</v>
      </c>
      <c r="I353" s="12" t="b">
        <f>Tabla16[[#This Row],[Validación2]]=Tabla16[[#This Row],[Validación1]]</f>
        <v>1</v>
      </c>
    </row>
    <row r="354" spans="1:9" s="10" customFormat="1" x14ac:dyDescent="0.2">
      <c r="A354" s="7">
        <v>1</v>
      </c>
      <c r="B354" s="8" t="str">
        <f>'II.Concepto de gasto'!$B$1</f>
        <v>_06_Hacienda_y_Crédito_Público</v>
      </c>
      <c r="C354" s="9" t="str">
        <f>'II.Concepto de gasto'!$B$2</f>
        <v>Comisión Nacional de Seguros y Fianzas</v>
      </c>
      <c r="D354" s="10" t="str">
        <f>'II.Concepto de gasto'!$G$7</f>
        <v>2023</v>
      </c>
      <c r="E354" s="13" t="str">
        <f>'II.Concepto de gasto'!$A$61</f>
        <v>38301 - Congresos y convenciones</v>
      </c>
      <c r="F354" s="11">
        <f>'II.Concepto de gasto'!$G$61</f>
        <v>0</v>
      </c>
      <c r="G354" s="11">
        <f t="shared" si="6"/>
        <v>94148377.729999989</v>
      </c>
      <c r="H354" s="11">
        <f>'II.Concepto de gasto'!$G$8</f>
        <v>94148377.729999989</v>
      </c>
      <c r="I354" s="12" t="b">
        <f>Tabla16[[#This Row],[Validación2]]=Tabla16[[#This Row],[Validación1]]</f>
        <v>1</v>
      </c>
    </row>
    <row r="355" spans="1:9" s="10" customFormat="1" x14ac:dyDescent="0.2">
      <c r="A355" s="7">
        <v>1</v>
      </c>
      <c r="B355" s="8" t="str">
        <f>'II.Concepto de gasto'!$B$1</f>
        <v>_06_Hacienda_y_Crédito_Público</v>
      </c>
      <c r="C355" s="9" t="str">
        <f>'II.Concepto de gasto'!$B$2</f>
        <v>Comisión Nacional de Seguros y Fianzas</v>
      </c>
      <c r="D355" s="10" t="str">
        <f>'II.Concepto de gasto'!$G$7</f>
        <v>2023</v>
      </c>
      <c r="E355" s="13" t="str">
        <f>'II.Concepto de gasto'!$A$62</f>
        <v>38401 – Exposiciones</v>
      </c>
      <c r="F355" s="11">
        <f>'II.Concepto de gasto'!$G$62</f>
        <v>0</v>
      </c>
      <c r="G355" s="11">
        <f t="shared" si="6"/>
        <v>94148377.729999989</v>
      </c>
      <c r="H355" s="11">
        <f>'II.Concepto de gasto'!$G$8</f>
        <v>94148377.729999989</v>
      </c>
      <c r="I355" s="12" t="b">
        <f>Tabla16[[#This Row],[Validación2]]=Tabla16[[#This Row],[Validación1]]</f>
        <v>1</v>
      </c>
    </row>
    <row r="356" spans="1:9" s="10" customFormat="1" x14ac:dyDescent="0.2">
      <c r="A356" s="7">
        <v>1</v>
      </c>
      <c r="B356" s="8" t="str">
        <f>'II.Concepto de gasto'!$B$1</f>
        <v>_06_Hacienda_y_Crédito_Público</v>
      </c>
      <c r="C356" s="9" t="str">
        <f>'II.Concepto de gasto'!$B$2</f>
        <v>Comisión Nacional de Seguros y Fianzas</v>
      </c>
      <c r="D356" s="10" t="str">
        <f>'II.Concepto de gasto'!$G$7</f>
        <v>2023</v>
      </c>
      <c r="E356" s="13" t="str">
        <f>'II.Concepto de gasto'!$A$63</f>
        <v>38501 - Gastos para alimentación de servidores públicos de mando</v>
      </c>
      <c r="F356" s="11">
        <f>'II.Concepto de gasto'!$G$63</f>
        <v>0</v>
      </c>
      <c r="G356" s="11">
        <f t="shared" si="6"/>
        <v>94148377.729999989</v>
      </c>
      <c r="H356" s="11">
        <f>'II.Concepto de gasto'!$G$8</f>
        <v>94148377.729999989</v>
      </c>
      <c r="I356" s="12" t="b">
        <f>Tabla16[[#This Row],[Validación2]]=Tabla16[[#This Row],[Validación1]]</f>
        <v>1</v>
      </c>
    </row>
    <row r="357" spans="1:9" s="10" customFormat="1" x14ac:dyDescent="0.2">
      <c r="A357" s="7">
        <v>1</v>
      </c>
      <c r="B357" s="8" t="str">
        <f>'II.Concepto de gasto'!$B$1</f>
        <v>_06_Hacienda_y_Crédito_Público</v>
      </c>
      <c r="C357" s="9" t="str">
        <f>'II.Concepto de gasto'!$B$2</f>
        <v>Comisión Nacional de Seguros y Fianzas</v>
      </c>
      <c r="D357" s="10" t="str">
        <f>'II.Concepto de gasto'!$G$7</f>
        <v>2023</v>
      </c>
      <c r="E357" s="13" t="str">
        <f>'II.Concepto de gasto'!$A$64</f>
        <v>51101 – Mobiliario</v>
      </c>
      <c r="F357" s="11">
        <f>'II.Concepto de gasto'!$G$64</f>
        <v>0</v>
      </c>
      <c r="G357" s="11">
        <f t="shared" si="6"/>
        <v>94148377.729999989</v>
      </c>
      <c r="H357" s="11">
        <f>'II.Concepto de gasto'!$G$8</f>
        <v>94148377.729999989</v>
      </c>
      <c r="I357" s="12" t="b">
        <f>Tabla16[[#This Row],[Validación2]]=Tabla16[[#This Row],[Validación1]]</f>
        <v>1</v>
      </c>
    </row>
    <row r="358" spans="1:9" s="10" customFormat="1" x14ac:dyDescent="0.2">
      <c r="A358" s="7">
        <v>1</v>
      </c>
      <c r="B358" s="8" t="str">
        <f>'II.Concepto de gasto'!$B$1</f>
        <v>_06_Hacienda_y_Crédito_Público</v>
      </c>
      <c r="C358" s="9" t="str">
        <f>'II.Concepto de gasto'!$B$2</f>
        <v>Comisión Nacional de Seguros y Fianzas</v>
      </c>
      <c r="D358" s="10" t="str">
        <f>'II.Concepto de gasto'!$G$7</f>
        <v>2023</v>
      </c>
      <c r="E358" s="13" t="str">
        <f>'II.Concepto de gasto'!$A$65</f>
        <v>51201 - Muebles, excepto de oficina y estantería</v>
      </c>
      <c r="F358" s="11">
        <f>'II.Concepto de gasto'!$G$65</f>
        <v>0</v>
      </c>
      <c r="G358" s="11">
        <f t="shared" si="6"/>
        <v>94148377.729999989</v>
      </c>
      <c r="H358" s="11">
        <f>'II.Concepto de gasto'!$G$8</f>
        <v>94148377.729999989</v>
      </c>
      <c r="I358" s="12" t="b">
        <f>Tabla16[[#This Row],[Validación2]]=Tabla16[[#This Row],[Validación1]]</f>
        <v>1</v>
      </c>
    </row>
    <row r="359" spans="1:9" s="10" customFormat="1" x14ac:dyDescent="0.2">
      <c r="A359" s="7">
        <v>1</v>
      </c>
      <c r="B359" s="8" t="str">
        <f>'II.Concepto de gasto'!$B$1</f>
        <v>_06_Hacienda_y_Crédito_Público</v>
      </c>
      <c r="C359" s="9" t="str">
        <f>'II.Concepto de gasto'!$B$2</f>
        <v>Comisión Nacional de Seguros y Fianzas</v>
      </c>
      <c r="D359" s="10" t="str">
        <f>'II.Concepto de gasto'!$G$7</f>
        <v>2023</v>
      </c>
      <c r="E359" s="13" t="str">
        <f>'II.Concepto de gasto'!$A$66</f>
        <v>51501 - Bienes informáticos</v>
      </c>
      <c r="F359" s="11">
        <f>'II.Concepto de gasto'!$G$66</f>
        <v>0</v>
      </c>
      <c r="G359" s="11">
        <f t="shared" si="6"/>
        <v>94148377.729999989</v>
      </c>
      <c r="H359" s="11">
        <f>'II.Concepto de gasto'!$G$8</f>
        <v>94148377.729999989</v>
      </c>
      <c r="I359" s="12" t="b">
        <f>Tabla16[[#This Row],[Validación2]]=Tabla16[[#This Row],[Validación1]]</f>
        <v>1</v>
      </c>
    </row>
    <row r="360" spans="1:9" s="10" customFormat="1" x14ac:dyDescent="0.2">
      <c r="A360" s="7">
        <v>1</v>
      </c>
      <c r="B360" s="8" t="str">
        <f>'II.Concepto de gasto'!$B$1</f>
        <v>_06_Hacienda_y_Crédito_Público</v>
      </c>
      <c r="C360" s="9" t="str">
        <f>'II.Concepto de gasto'!$B$2</f>
        <v>Comisión Nacional de Seguros y Fianzas</v>
      </c>
      <c r="D360" s="10" t="str">
        <f>'II.Concepto de gasto'!$G$7</f>
        <v>2023</v>
      </c>
      <c r="E360" s="13" t="str">
        <f>'II.Concepto de gasto'!$A$67</f>
        <v>51901 - Equipo de administración</v>
      </c>
      <c r="F360" s="11">
        <f>'II.Concepto de gasto'!$G$67</f>
        <v>0</v>
      </c>
      <c r="G360" s="11">
        <f t="shared" si="6"/>
        <v>94148377.729999989</v>
      </c>
      <c r="H360" s="11">
        <f>'II.Concepto de gasto'!$G$8</f>
        <v>94148377.729999989</v>
      </c>
      <c r="I360" s="12" t="b">
        <f>Tabla16[[#This Row],[Validación2]]=Tabla16[[#This Row],[Validación1]]</f>
        <v>1</v>
      </c>
    </row>
    <row r="361" spans="1:9" s="10" customFormat="1" x14ac:dyDescent="0.2">
      <c r="A361" s="7">
        <v>1</v>
      </c>
      <c r="B361" s="8" t="str">
        <f>'II.Concepto de gasto'!$B$1</f>
        <v>_06_Hacienda_y_Crédito_Público</v>
      </c>
      <c r="C361" s="9" t="str">
        <f>'II.Concepto de gasto'!$B$2</f>
        <v>Comisión Nacional de Seguros y Fianzas</v>
      </c>
      <c r="D361" s="10" t="str">
        <f>'II.Concepto de gasto'!$G$7</f>
        <v>2023</v>
      </c>
      <c r="E361" s="13" t="str">
        <f>'II.Concepto de gasto'!$A$68</f>
        <v>56501 - Equipos y aparatos de comunicaciones y telecomunicaciones</v>
      </c>
      <c r="F361" s="11">
        <f>'II.Concepto de gasto'!$G$68</f>
        <v>0</v>
      </c>
      <c r="G361" s="11">
        <f t="shared" si="6"/>
        <v>94148377.729999989</v>
      </c>
      <c r="H361" s="11">
        <f>'II.Concepto de gasto'!$G$8</f>
        <v>94148377.729999989</v>
      </c>
      <c r="I361" s="12" t="b">
        <f>Tabla16[[#This Row],[Validación2]]=Tabla16[[#This Row],[Validación1]]</f>
        <v>1</v>
      </c>
    </row>
    <row r="362" spans="1:9" s="10" customFormat="1" x14ac:dyDescent="0.25">
      <c r="A362" s="5"/>
      <c r="B362" s="5"/>
      <c r="C362" s="5"/>
      <c r="D362" s="5"/>
      <c r="E362" s="5"/>
      <c r="F362" s="5"/>
      <c r="G362" s="5"/>
      <c r="H362" s="5"/>
      <c r="I362" s="5"/>
    </row>
    <row r="363" spans="1:9" s="10" customFormat="1" x14ac:dyDescent="0.25">
      <c r="A363" s="5"/>
      <c r="B363" s="5"/>
      <c r="C363" s="5"/>
      <c r="D363" s="5"/>
      <c r="E363" s="5"/>
      <c r="F363" s="5"/>
      <c r="G363" s="5"/>
      <c r="H363" s="5"/>
      <c r="I363" s="5"/>
    </row>
    <row r="364" spans="1:9" s="10" customFormat="1" x14ac:dyDescent="0.25">
      <c r="A364" s="5"/>
      <c r="B364" s="5"/>
      <c r="C364" s="5"/>
      <c r="D364" s="5"/>
      <c r="E364" s="5"/>
      <c r="F364" s="5"/>
      <c r="G364" s="5"/>
      <c r="H364" s="5"/>
      <c r="I364" s="5"/>
    </row>
    <row r="365" spans="1:9" s="10" customFormat="1" x14ac:dyDescent="0.25">
      <c r="A365" s="5"/>
      <c r="B365" s="5"/>
      <c r="C365" s="5"/>
      <c r="D365" s="5"/>
      <c r="E365" s="5"/>
      <c r="F365" s="5"/>
      <c r="G365" s="5"/>
      <c r="H365" s="5"/>
      <c r="I365" s="5"/>
    </row>
    <row r="366" spans="1:9" s="10" customFormat="1" x14ac:dyDescent="0.25">
      <c r="A366" s="5"/>
      <c r="B366" s="5"/>
      <c r="C366" s="5"/>
      <c r="D366" s="5"/>
      <c r="E366" s="5"/>
      <c r="F366" s="5"/>
      <c r="G366" s="5"/>
      <c r="H366" s="5"/>
      <c r="I366" s="5"/>
    </row>
    <row r="367" spans="1:9" s="10" customFormat="1" x14ac:dyDescent="0.25">
      <c r="A367" s="5"/>
      <c r="B367" s="5"/>
      <c r="C367" s="5"/>
      <c r="D367" s="5"/>
      <c r="E367" s="5"/>
      <c r="F367" s="5"/>
      <c r="G367" s="5"/>
      <c r="H367" s="5"/>
      <c r="I367" s="5"/>
    </row>
    <row r="368" spans="1:9" s="10" customFormat="1" x14ac:dyDescent="0.25">
      <c r="A368" s="5"/>
      <c r="B368" s="5"/>
      <c r="C368" s="5"/>
      <c r="D368" s="5"/>
      <c r="E368" s="5"/>
      <c r="F368" s="5"/>
      <c r="G368" s="5"/>
      <c r="H368" s="5"/>
      <c r="I368" s="5"/>
    </row>
    <row r="369" spans="1:9" s="10" customFormat="1" x14ac:dyDescent="0.25">
      <c r="A369" s="5"/>
      <c r="B369" s="5"/>
      <c r="C369" s="5"/>
      <c r="D369" s="5"/>
      <c r="E369" s="5"/>
      <c r="F369" s="5"/>
      <c r="G369" s="5"/>
      <c r="H369" s="5"/>
      <c r="I369" s="5"/>
    </row>
    <row r="370" spans="1:9" s="10" customFormat="1" x14ac:dyDescent="0.25">
      <c r="A370" s="5"/>
      <c r="B370" s="5"/>
      <c r="C370" s="5"/>
      <c r="D370" s="5"/>
      <c r="E370" s="5"/>
      <c r="F370" s="5"/>
      <c r="G370" s="5"/>
      <c r="H370" s="5"/>
      <c r="I370" s="5"/>
    </row>
    <row r="371" spans="1:9" s="10" customFormat="1" x14ac:dyDescent="0.25">
      <c r="A371" s="5"/>
      <c r="B371" s="5"/>
      <c r="C371" s="5"/>
      <c r="D371" s="5"/>
      <c r="E371" s="5"/>
      <c r="F371" s="5"/>
      <c r="G371" s="5"/>
      <c r="H371" s="5"/>
      <c r="I371" s="5"/>
    </row>
    <row r="372" spans="1:9" s="10" customFormat="1" x14ac:dyDescent="0.25">
      <c r="A372" s="5"/>
      <c r="B372" s="5"/>
      <c r="C372" s="5"/>
      <c r="D372" s="5"/>
      <c r="E372" s="5"/>
      <c r="F372" s="5"/>
      <c r="G372" s="5"/>
      <c r="H372" s="5"/>
      <c r="I372" s="5"/>
    </row>
    <row r="373" spans="1:9" s="10" customFormat="1" x14ac:dyDescent="0.25">
      <c r="A373" s="5"/>
      <c r="B373" s="5"/>
      <c r="C373" s="5"/>
      <c r="D373" s="5"/>
      <c r="E373" s="5"/>
      <c r="F373" s="5"/>
      <c r="G373" s="5"/>
      <c r="H373" s="5"/>
      <c r="I373" s="5"/>
    </row>
    <row r="374" spans="1:9" s="10" customFormat="1" x14ac:dyDescent="0.25">
      <c r="A374" s="5"/>
      <c r="B374" s="5"/>
      <c r="C374" s="5"/>
      <c r="D374" s="5"/>
      <c r="E374" s="5"/>
      <c r="F374" s="5"/>
      <c r="G374" s="5"/>
      <c r="H374" s="5"/>
      <c r="I374" s="5"/>
    </row>
    <row r="375" spans="1:9" s="10" customFormat="1" x14ac:dyDescent="0.25">
      <c r="A375" s="5"/>
      <c r="B375" s="5"/>
      <c r="C375" s="5"/>
      <c r="D375" s="5"/>
      <c r="E375" s="5"/>
      <c r="F375" s="5"/>
      <c r="G375" s="5"/>
      <c r="H375" s="5"/>
      <c r="I375" s="5"/>
    </row>
    <row r="376" spans="1:9" s="10" customFormat="1" x14ac:dyDescent="0.25">
      <c r="A376" s="5"/>
      <c r="B376" s="5"/>
      <c r="C376" s="5"/>
      <c r="D376" s="5"/>
      <c r="E376" s="5"/>
      <c r="F376" s="5"/>
      <c r="G376" s="5"/>
      <c r="H376" s="5"/>
      <c r="I376" s="5"/>
    </row>
    <row r="377" spans="1:9" s="10" customFormat="1" x14ac:dyDescent="0.25">
      <c r="A377" s="5"/>
      <c r="B377" s="5"/>
      <c r="C377" s="5"/>
      <c r="D377" s="5"/>
      <c r="E377" s="5"/>
      <c r="F377" s="5"/>
      <c r="G377" s="5"/>
      <c r="H377" s="5"/>
      <c r="I377" s="5"/>
    </row>
    <row r="378" spans="1:9" s="10" customFormat="1" x14ac:dyDescent="0.25">
      <c r="A378" s="5"/>
      <c r="B378" s="5"/>
      <c r="C378" s="5"/>
      <c r="D378" s="5"/>
      <c r="E378" s="5"/>
      <c r="F378" s="5"/>
      <c r="G378" s="5"/>
      <c r="H378" s="5"/>
      <c r="I378" s="5"/>
    </row>
    <row r="379" spans="1:9" s="10" customFormat="1" x14ac:dyDescent="0.25">
      <c r="A379" s="5"/>
      <c r="B379" s="5"/>
      <c r="C379" s="5"/>
      <c r="D379" s="5"/>
      <c r="E379" s="5"/>
      <c r="F379" s="5"/>
      <c r="G379" s="5"/>
      <c r="H379" s="5"/>
      <c r="I379" s="5"/>
    </row>
    <row r="380" spans="1:9" s="10" customFormat="1" x14ac:dyDescent="0.25">
      <c r="A380" s="5"/>
      <c r="B380" s="5"/>
      <c r="C380" s="5"/>
      <c r="D380" s="5"/>
      <c r="E380" s="5"/>
      <c r="F380" s="5"/>
      <c r="G380" s="5"/>
      <c r="H380" s="5"/>
      <c r="I380" s="5"/>
    </row>
    <row r="381" spans="1:9" s="10" customFormat="1" x14ac:dyDescent="0.25">
      <c r="A381" s="5"/>
      <c r="B381" s="5"/>
      <c r="C381" s="5"/>
      <c r="D381" s="5"/>
      <c r="E381" s="5"/>
      <c r="F381" s="5"/>
      <c r="G381" s="5"/>
      <c r="H381" s="5"/>
      <c r="I381" s="5"/>
    </row>
    <row r="382" spans="1:9" s="10" customFormat="1" x14ac:dyDescent="0.25">
      <c r="A382" s="5"/>
      <c r="B382" s="5"/>
      <c r="C382" s="5"/>
      <c r="D382" s="5"/>
      <c r="E382" s="5"/>
      <c r="F382" s="5"/>
      <c r="G382" s="5"/>
      <c r="H382" s="5"/>
      <c r="I382" s="5"/>
    </row>
    <row r="383" spans="1:9" s="10" customFormat="1" x14ac:dyDescent="0.25">
      <c r="A383" s="5"/>
      <c r="B383" s="5"/>
      <c r="C383" s="5"/>
      <c r="D383" s="5"/>
      <c r="E383" s="5"/>
      <c r="F383" s="5"/>
      <c r="G383" s="5"/>
      <c r="H383" s="5"/>
      <c r="I383" s="5"/>
    </row>
    <row r="384" spans="1:9" s="10" customFormat="1" x14ac:dyDescent="0.25">
      <c r="A384" s="5"/>
      <c r="B384" s="5"/>
      <c r="C384" s="5"/>
      <c r="D384" s="5"/>
      <c r="E384" s="5"/>
      <c r="F384" s="5"/>
      <c r="G384" s="5"/>
      <c r="H384" s="5"/>
      <c r="I384" s="5"/>
    </row>
    <row r="385" spans="1:9" s="10" customFormat="1" x14ac:dyDescent="0.25">
      <c r="A385" s="5"/>
      <c r="B385" s="5"/>
      <c r="C385" s="5"/>
      <c r="D385" s="5"/>
      <c r="E385" s="5"/>
      <c r="F385" s="5"/>
      <c r="G385" s="5"/>
      <c r="H385" s="5"/>
      <c r="I385" s="5"/>
    </row>
    <row r="386" spans="1:9" s="10" customFormat="1" x14ac:dyDescent="0.25">
      <c r="A386" s="5"/>
      <c r="B386" s="5"/>
      <c r="C386" s="5"/>
      <c r="D386" s="5"/>
      <c r="E386" s="5"/>
      <c r="F386" s="5"/>
      <c r="G386" s="5"/>
      <c r="H386" s="5"/>
      <c r="I386" s="5"/>
    </row>
    <row r="387" spans="1:9" s="10" customFormat="1" x14ac:dyDescent="0.25">
      <c r="A387" s="5"/>
      <c r="B387" s="5"/>
      <c r="C387" s="5"/>
      <c r="D387" s="5"/>
      <c r="E387" s="5"/>
      <c r="F387" s="5"/>
      <c r="G387" s="5"/>
      <c r="H387" s="5"/>
      <c r="I387" s="5"/>
    </row>
    <row r="388" spans="1:9" s="10" customFormat="1" x14ac:dyDescent="0.25">
      <c r="A388" s="5"/>
      <c r="B388" s="5"/>
      <c r="C388" s="5"/>
      <c r="D388" s="5"/>
      <c r="E388" s="5"/>
      <c r="F388" s="5"/>
      <c r="G388" s="5"/>
      <c r="H388" s="5"/>
      <c r="I388" s="5"/>
    </row>
    <row r="389" spans="1:9" s="10" customFormat="1" x14ac:dyDescent="0.25">
      <c r="A389" s="5"/>
      <c r="B389" s="5"/>
      <c r="C389" s="5"/>
      <c r="D389" s="5"/>
      <c r="E389" s="5"/>
      <c r="F389" s="5"/>
      <c r="G389" s="5"/>
      <c r="H389" s="5"/>
      <c r="I389" s="5"/>
    </row>
    <row r="390" spans="1:9" s="10" customFormat="1" x14ac:dyDescent="0.25">
      <c r="A390" s="5"/>
      <c r="B390" s="5"/>
      <c r="C390" s="5"/>
      <c r="D390" s="5"/>
      <c r="E390" s="5"/>
      <c r="F390" s="5"/>
      <c r="G390" s="5"/>
      <c r="H390" s="5"/>
      <c r="I390" s="5"/>
    </row>
    <row r="391" spans="1:9" s="10" customFormat="1" x14ac:dyDescent="0.25">
      <c r="A391" s="5"/>
      <c r="B391" s="5"/>
      <c r="C391" s="5"/>
      <c r="D391" s="5"/>
      <c r="E391" s="5"/>
      <c r="F391" s="5"/>
      <c r="G391" s="5"/>
      <c r="H391" s="5"/>
      <c r="I391" s="5"/>
    </row>
    <row r="392" spans="1:9" s="10" customFormat="1" x14ac:dyDescent="0.25">
      <c r="A392" s="5"/>
      <c r="B392" s="5"/>
      <c r="C392" s="5"/>
      <c r="D392" s="5"/>
      <c r="E392" s="5"/>
      <c r="F392" s="5"/>
      <c r="G392" s="5"/>
      <c r="H392" s="5"/>
      <c r="I392" s="5"/>
    </row>
    <row r="393" spans="1:9" s="10" customFormat="1" x14ac:dyDescent="0.25">
      <c r="A393" s="5"/>
      <c r="B393" s="5"/>
      <c r="C393" s="5"/>
      <c r="D393" s="5"/>
      <c r="E393" s="5"/>
      <c r="F393" s="5"/>
      <c r="G393" s="5"/>
      <c r="H393" s="5"/>
      <c r="I393" s="5"/>
    </row>
    <row r="394" spans="1:9" s="10" customFormat="1" x14ac:dyDescent="0.25">
      <c r="A394" s="5"/>
      <c r="B394" s="5"/>
      <c r="C394" s="5"/>
      <c r="D394" s="5"/>
      <c r="E394" s="5"/>
      <c r="F394" s="5"/>
      <c r="G394" s="5"/>
      <c r="H394" s="5"/>
      <c r="I394" s="5"/>
    </row>
    <row r="395" spans="1:9" s="10" customFormat="1" x14ac:dyDescent="0.25">
      <c r="A395" s="5"/>
      <c r="B395" s="5"/>
      <c r="C395" s="5"/>
      <c r="D395" s="5"/>
      <c r="E395" s="5"/>
      <c r="F395" s="5"/>
      <c r="G395" s="5"/>
      <c r="H395" s="5"/>
      <c r="I395" s="5"/>
    </row>
    <row r="396" spans="1:9" s="10" customFormat="1" x14ac:dyDescent="0.25">
      <c r="A396" s="5"/>
      <c r="B396" s="5"/>
      <c r="C396" s="5"/>
      <c r="D396" s="5"/>
      <c r="E396" s="5"/>
      <c r="F396" s="5"/>
      <c r="G396" s="5"/>
      <c r="H396" s="5"/>
      <c r="I396" s="5"/>
    </row>
    <row r="397" spans="1:9" s="10" customFormat="1" x14ac:dyDescent="0.25">
      <c r="A397" s="5"/>
      <c r="B397" s="5"/>
      <c r="C397" s="5"/>
      <c r="D397" s="5"/>
      <c r="E397" s="5"/>
      <c r="F397" s="5"/>
      <c r="G397" s="5"/>
      <c r="H397" s="5"/>
      <c r="I397" s="5"/>
    </row>
    <row r="398" spans="1:9" s="10" customFormat="1" x14ac:dyDescent="0.25">
      <c r="A398" s="5"/>
      <c r="B398" s="5"/>
      <c r="C398" s="5"/>
      <c r="D398" s="5"/>
      <c r="E398" s="5"/>
      <c r="F398" s="5"/>
      <c r="G398" s="5"/>
      <c r="H398" s="5"/>
      <c r="I398" s="5"/>
    </row>
    <row r="399" spans="1:9" s="10" customFormat="1" x14ac:dyDescent="0.25">
      <c r="A399" s="5"/>
      <c r="B399" s="5"/>
      <c r="C399" s="5"/>
      <c r="D399" s="5"/>
      <c r="E399" s="5"/>
      <c r="F399" s="5"/>
      <c r="G399" s="5"/>
      <c r="H399" s="5"/>
      <c r="I399" s="5"/>
    </row>
    <row r="400" spans="1:9" s="10" customFormat="1" x14ac:dyDescent="0.25">
      <c r="A400" s="5"/>
      <c r="B400" s="5"/>
      <c r="C400" s="5"/>
      <c r="D400" s="5"/>
      <c r="E400" s="5"/>
      <c r="F400" s="5"/>
      <c r="G400" s="5"/>
      <c r="H400" s="5"/>
      <c r="I400" s="5"/>
    </row>
    <row r="401" spans="1:9" s="10" customFormat="1" x14ac:dyDescent="0.25">
      <c r="A401" s="5"/>
      <c r="B401" s="5"/>
      <c r="C401" s="5"/>
      <c r="D401" s="5"/>
      <c r="E401" s="5"/>
      <c r="F401" s="5"/>
      <c r="G401" s="5"/>
      <c r="H401" s="5"/>
      <c r="I401" s="5"/>
    </row>
    <row r="402" spans="1:9" s="10" customFormat="1" x14ac:dyDescent="0.25">
      <c r="A402" s="5"/>
      <c r="B402" s="5"/>
      <c r="C402" s="5"/>
      <c r="D402" s="5"/>
      <c r="E402" s="5"/>
      <c r="F402" s="5"/>
      <c r="G402" s="5"/>
      <c r="H402" s="5"/>
      <c r="I402" s="5"/>
    </row>
    <row r="403" spans="1:9" s="10" customFormat="1" x14ac:dyDescent="0.25">
      <c r="A403" s="5"/>
      <c r="B403" s="5"/>
      <c r="C403" s="5"/>
      <c r="D403" s="5"/>
      <c r="E403" s="5"/>
      <c r="F403" s="5"/>
      <c r="G403" s="5"/>
      <c r="H403" s="5"/>
      <c r="I403" s="5"/>
    </row>
    <row r="404" spans="1:9" s="10" customFormat="1" x14ac:dyDescent="0.25">
      <c r="A404" s="5"/>
      <c r="B404" s="5"/>
      <c r="C404" s="5"/>
      <c r="D404" s="5"/>
      <c r="E404" s="5"/>
      <c r="F404" s="5"/>
      <c r="G404" s="5"/>
      <c r="H404" s="5"/>
      <c r="I404" s="5"/>
    </row>
    <row r="405" spans="1:9" s="10" customFormat="1" x14ac:dyDescent="0.25">
      <c r="A405" s="5"/>
      <c r="B405" s="5"/>
      <c r="C405" s="5"/>
      <c r="D405" s="5"/>
      <c r="E405" s="5"/>
      <c r="F405" s="5"/>
      <c r="G405" s="5"/>
      <c r="H405" s="5"/>
      <c r="I405" s="5"/>
    </row>
    <row r="406" spans="1:9" s="10" customFormat="1" x14ac:dyDescent="0.25">
      <c r="A406" s="5"/>
      <c r="B406" s="5"/>
      <c r="C406" s="5"/>
      <c r="D406" s="5"/>
      <c r="E406" s="5"/>
      <c r="F406" s="5"/>
      <c r="G406" s="5"/>
      <c r="H406" s="5"/>
      <c r="I406" s="5"/>
    </row>
    <row r="407" spans="1:9" s="10" customFormat="1" x14ac:dyDescent="0.25">
      <c r="A407" s="5"/>
      <c r="B407" s="5"/>
      <c r="C407" s="5"/>
      <c r="D407" s="5"/>
      <c r="E407" s="5"/>
      <c r="F407" s="5"/>
      <c r="G407" s="5"/>
      <c r="H407" s="5"/>
      <c r="I407" s="5"/>
    </row>
    <row r="408" spans="1:9" s="10" customFormat="1" x14ac:dyDescent="0.25">
      <c r="A408" s="5"/>
      <c r="B408" s="5"/>
      <c r="C408" s="5"/>
      <c r="D408" s="5"/>
      <c r="E408" s="5"/>
      <c r="F408" s="5"/>
      <c r="G408" s="5"/>
      <c r="H408" s="5"/>
      <c r="I408" s="5"/>
    </row>
    <row r="409" spans="1:9" s="10" customFormat="1" x14ac:dyDescent="0.25">
      <c r="A409" s="5"/>
      <c r="B409" s="5"/>
      <c r="C409" s="5"/>
      <c r="D409" s="5"/>
      <c r="E409" s="5"/>
      <c r="F409" s="5"/>
      <c r="G409" s="5"/>
      <c r="H409" s="5"/>
      <c r="I409" s="5"/>
    </row>
    <row r="410" spans="1:9" s="10" customFormat="1" x14ac:dyDescent="0.25">
      <c r="A410" s="5"/>
      <c r="B410" s="5"/>
      <c r="C410" s="5"/>
      <c r="D410" s="5"/>
      <c r="E410" s="5"/>
      <c r="F410" s="5"/>
      <c r="G410" s="5"/>
      <c r="H410" s="5"/>
      <c r="I410" s="5"/>
    </row>
    <row r="411" spans="1:9" s="10" customFormat="1" x14ac:dyDescent="0.25">
      <c r="A411" s="5"/>
      <c r="B411" s="5"/>
      <c r="C411" s="5"/>
      <c r="D411" s="5"/>
      <c r="E411" s="5"/>
      <c r="F411" s="5"/>
      <c r="G411" s="5"/>
      <c r="H411" s="5"/>
      <c r="I411" s="5"/>
    </row>
    <row r="412" spans="1:9" s="10" customFormat="1" x14ac:dyDescent="0.25">
      <c r="A412" s="5"/>
      <c r="B412" s="5"/>
      <c r="C412" s="5"/>
      <c r="D412" s="5"/>
      <c r="E412" s="5"/>
      <c r="F412" s="5"/>
      <c r="G412" s="5"/>
      <c r="H412" s="5"/>
      <c r="I412" s="5"/>
    </row>
    <row r="413" spans="1:9" s="10" customFormat="1" x14ac:dyDescent="0.25">
      <c r="A413" s="5"/>
      <c r="B413" s="5"/>
      <c r="C413" s="5"/>
      <c r="D413" s="5"/>
      <c r="E413" s="5"/>
      <c r="F413" s="5"/>
      <c r="G413" s="5"/>
      <c r="H413" s="5"/>
      <c r="I413" s="5"/>
    </row>
    <row r="414" spans="1:9" s="10" customFormat="1" x14ac:dyDescent="0.25">
      <c r="A414" s="5"/>
      <c r="B414" s="5"/>
      <c r="C414" s="5"/>
      <c r="D414" s="5"/>
      <c r="E414" s="5"/>
      <c r="F414" s="5"/>
      <c r="G414" s="5"/>
      <c r="H414" s="5"/>
      <c r="I414" s="5"/>
    </row>
    <row r="415" spans="1:9" s="10" customFormat="1" x14ac:dyDescent="0.25">
      <c r="A415" s="5"/>
      <c r="B415" s="5"/>
      <c r="C415" s="5"/>
      <c r="D415" s="5"/>
      <c r="E415" s="5"/>
      <c r="F415" s="5"/>
      <c r="G415" s="5"/>
      <c r="H415" s="5"/>
      <c r="I415" s="5"/>
    </row>
    <row r="416" spans="1:9" s="10" customFormat="1" x14ac:dyDescent="0.25">
      <c r="A416" s="5"/>
      <c r="B416" s="5"/>
      <c r="C416" s="5"/>
      <c r="D416" s="5"/>
      <c r="E416" s="5"/>
      <c r="F416" s="5"/>
      <c r="G416" s="5"/>
      <c r="H416" s="5"/>
      <c r="I416" s="5"/>
    </row>
    <row r="417" spans="1:9" s="10" customFormat="1" x14ac:dyDescent="0.25">
      <c r="A417" s="5"/>
      <c r="B417" s="5"/>
      <c r="C417" s="5"/>
      <c r="D417" s="5"/>
      <c r="E417" s="5"/>
      <c r="F417" s="5"/>
      <c r="G417" s="5"/>
      <c r="H417" s="5"/>
      <c r="I417" s="5"/>
    </row>
    <row r="418" spans="1:9" s="10" customFormat="1" x14ac:dyDescent="0.25">
      <c r="A418" s="5"/>
      <c r="B418" s="5"/>
      <c r="C418" s="5"/>
      <c r="D418" s="5"/>
      <c r="E418" s="5"/>
      <c r="F418" s="5"/>
      <c r="G418" s="5"/>
      <c r="H418" s="5"/>
      <c r="I418" s="5"/>
    </row>
    <row r="419" spans="1:9" s="10" customFormat="1" x14ac:dyDescent="0.25">
      <c r="A419" s="5"/>
      <c r="B419" s="5"/>
      <c r="C419" s="5"/>
      <c r="D419" s="5"/>
      <c r="E419" s="5"/>
      <c r="F419" s="5"/>
      <c r="G419" s="5"/>
      <c r="H419" s="5"/>
      <c r="I419" s="5"/>
    </row>
    <row r="420" spans="1:9" s="10" customFormat="1" x14ac:dyDescent="0.25">
      <c r="A420" s="5"/>
      <c r="B420" s="5"/>
      <c r="C420" s="5"/>
      <c r="D420" s="5"/>
      <c r="E420" s="5"/>
      <c r="F420" s="5"/>
      <c r="G420" s="5"/>
      <c r="H420" s="5"/>
      <c r="I420" s="5"/>
    </row>
    <row r="421" spans="1:9" s="10" customFormat="1" x14ac:dyDescent="0.25">
      <c r="A421" s="5"/>
      <c r="B421" s="5"/>
      <c r="C421" s="5"/>
      <c r="D421" s="5"/>
      <c r="E421" s="5"/>
      <c r="F421" s="5"/>
      <c r="G421" s="5"/>
      <c r="H421" s="5"/>
      <c r="I421" s="5"/>
    </row>
    <row r="422" spans="1:9" s="10" customFormat="1" x14ac:dyDescent="0.25">
      <c r="A422" s="5"/>
      <c r="B422" s="5"/>
      <c r="C422" s="5"/>
      <c r="D422" s="5"/>
      <c r="E422" s="5"/>
      <c r="F422" s="5"/>
      <c r="G422" s="5"/>
      <c r="H422" s="5"/>
      <c r="I422" s="5"/>
    </row>
    <row r="423" spans="1:9" s="10" customFormat="1" x14ac:dyDescent="0.25">
      <c r="A423" s="5"/>
      <c r="B423" s="5"/>
      <c r="C423" s="5"/>
      <c r="D423" s="5"/>
      <c r="E423" s="5"/>
      <c r="F423" s="5"/>
      <c r="G423" s="5"/>
      <c r="H423" s="5"/>
      <c r="I423" s="5"/>
    </row>
    <row r="424" spans="1:9" s="10" customFormat="1" x14ac:dyDescent="0.25">
      <c r="A424" s="5"/>
      <c r="B424" s="5"/>
      <c r="C424" s="5"/>
      <c r="D424" s="5"/>
      <c r="E424" s="5"/>
      <c r="F424" s="5"/>
      <c r="G424" s="5"/>
      <c r="H424" s="5"/>
      <c r="I424" s="5"/>
    </row>
    <row r="425" spans="1:9" s="10" customFormat="1" x14ac:dyDescent="0.25">
      <c r="A425" s="5"/>
      <c r="B425" s="5"/>
      <c r="C425" s="5"/>
      <c r="D425" s="5"/>
      <c r="E425" s="5"/>
      <c r="F425" s="5"/>
      <c r="G425" s="5"/>
      <c r="H425" s="5"/>
      <c r="I425" s="5"/>
    </row>
    <row r="426" spans="1:9" s="10" customFormat="1" x14ac:dyDescent="0.25">
      <c r="A426" s="5"/>
      <c r="B426" s="5"/>
      <c r="C426" s="5"/>
      <c r="D426" s="5"/>
      <c r="E426" s="5"/>
      <c r="F426" s="5"/>
      <c r="G426" s="5"/>
      <c r="H426" s="5"/>
      <c r="I426" s="5"/>
    </row>
    <row r="427" spans="1:9" s="10" customFormat="1" x14ac:dyDescent="0.25">
      <c r="A427" s="5"/>
      <c r="B427" s="5"/>
      <c r="C427" s="5"/>
      <c r="D427" s="5"/>
      <c r="E427" s="5"/>
      <c r="F427" s="5"/>
      <c r="G427" s="5"/>
      <c r="H427" s="5"/>
      <c r="I427" s="5"/>
    </row>
    <row r="428" spans="1:9" s="10" customFormat="1" x14ac:dyDescent="0.25">
      <c r="A428" s="5"/>
      <c r="B428" s="5"/>
      <c r="C428" s="5"/>
      <c r="D428" s="5"/>
      <c r="E428" s="5"/>
      <c r="F428" s="5"/>
      <c r="G428" s="5"/>
      <c r="H428" s="5"/>
      <c r="I428" s="5"/>
    </row>
    <row r="429" spans="1:9" s="10" customFormat="1" x14ac:dyDescent="0.25">
      <c r="A429" s="5"/>
      <c r="B429" s="5"/>
      <c r="C429" s="5"/>
      <c r="D429" s="5"/>
      <c r="E429" s="5"/>
      <c r="F429" s="5"/>
      <c r="G429" s="5"/>
      <c r="H429" s="5"/>
      <c r="I429" s="5"/>
    </row>
    <row r="430" spans="1:9" s="10" customFormat="1" x14ac:dyDescent="0.25">
      <c r="A430" s="5"/>
      <c r="B430" s="5"/>
      <c r="C430" s="5"/>
      <c r="D430" s="5"/>
      <c r="E430" s="5"/>
      <c r="F430" s="5"/>
      <c r="G430" s="5"/>
      <c r="H430" s="5"/>
      <c r="I430" s="5"/>
    </row>
    <row r="431" spans="1:9" s="10" customFormat="1" x14ac:dyDescent="0.25">
      <c r="A431" s="5"/>
      <c r="B431" s="5"/>
      <c r="C431" s="5"/>
      <c r="D431" s="5"/>
      <c r="E431" s="5"/>
      <c r="F431" s="5"/>
      <c r="G431" s="5"/>
      <c r="H431" s="5"/>
      <c r="I431" s="5"/>
    </row>
    <row r="432" spans="1:9" s="10" customFormat="1" x14ac:dyDescent="0.25">
      <c r="A432" s="5"/>
      <c r="B432" s="5"/>
      <c r="C432" s="5"/>
      <c r="D432" s="5"/>
      <c r="E432" s="5"/>
      <c r="F432" s="5"/>
      <c r="G432" s="5"/>
      <c r="H432" s="5"/>
      <c r="I432" s="5"/>
    </row>
    <row r="433" spans="1:9" s="10" customFormat="1" x14ac:dyDescent="0.25">
      <c r="A433" s="5"/>
      <c r="B433" s="5"/>
      <c r="C433" s="5"/>
      <c r="D433" s="5"/>
      <c r="E433" s="5"/>
      <c r="F433" s="5"/>
      <c r="G433" s="5"/>
      <c r="H433" s="5"/>
      <c r="I433" s="5"/>
    </row>
    <row r="434" spans="1:9" s="10" customFormat="1" x14ac:dyDescent="0.25">
      <c r="A434" s="5"/>
      <c r="B434" s="5"/>
      <c r="C434" s="5"/>
      <c r="D434" s="5"/>
      <c r="E434" s="5"/>
      <c r="F434" s="5"/>
      <c r="G434" s="5"/>
      <c r="H434" s="5"/>
      <c r="I434" s="5"/>
    </row>
    <row r="435" spans="1:9" s="10" customFormat="1" x14ac:dyDescent="0.25">
      <c r="A435" s="5"/>
      <c r="B435" s="5"/>
      <c r="C435" s="5"/>
      <c r="D435" s="5"/>
      <c r="E435" s="5"/>
      <c r="F435" s="5"/>
      <c r="G435" s="5"/>
      <c r="H435" s="5"/>
      <c r="I435" s="5"/>
    </row>
    <row r="436" spans="1:9" s="10" customFormat="1" x14ac:dyDescent="0.25">
      <c r="A436" s="5"/>
      <c r="B436" s="5"/>
      <c r="C436" s="5"/>
      <c r="D436" s="5"/>
      <c r="E436" s="5"/>
      <c r="F436" s="5"/>
      <c r="G436" s="5"/>
      <c r="H436" s="5"/>
      <c r="I436" s="5"/>
    </row>
    <row r="437" spans="1:9" s="10" customFormat="1" x14ac:dyDescent="0.25">
      <c r="A437" s="5"/>
      <c r="B437" s="5"/>
      <c r="C437" s="5"/>
      <c r="D437" s="5"/>
      <c r="E437" s="5"/>
      <c r="F437" s="5"/>
      <c r="G437" s="5"/>
      <c r="H437" s="5"/>
      <c r="I437" s="5"/>
    </row>
    <row r="438" spans="1:9" s="10" customFormat="1" x14ac:dyDescent="0.25">
      <c r="A438" s="5"/>
      <c r="B438" s="5"/>
      <c r="C438" s="5"/>
      <c r="D438" s="5"/>
      <c r="E438" s="5"/>
      <c r="F438" s="5"/>
      <c r="G438" s="5"/>
      <c r="H438" s="5"/>
      <c r="I438" s="5"/>
    </row>
    <row r="439" spans="1:9" s="10" customFormat="1" x14ac:dyDescent="0.25">
      <c r="A439" s="5"/>
      <c r="B439" s="5"/>
      <c r="C439" s="5"/>
      <c r="D439" s="5"/>
      <c r="E439" s="5"/>
      <c r="F439" s="5"/>
      <c r="G439" s="5"/>
      <c r="H439" s="5"/>
      <c r="I439" s="5"/>
    </row>
    <row r="440" spans="1:9" s="10" customFormat="1" x14ac:dyDescent="0.25">
      <c r="A440" s="5"/>
      <c r="B440" s="5"/>
      <c r="C440" s="5"/>
      <c r="D440" s="5"/>
      <c r="E440" s="5"/>
      <c r="F440" s="5"/>
      <c r="G440" s="5"/>
      <c r="H440" s="5"/>
      <c r="I440" s="5"/>
    </row>
    <row r="441" spans="1:9" s="10" customFormat="1" x14ac:dyDescent="0.25">
      <c r="A441" s="5"/>
      <c r="B441" s="5"/>
      <c r="C441" s="5"/>
      <c r="D441" s="5"/>
      <c r="E441" s="5"/>
      <c r="F441" s="5"/>
      <c r="G441" s="5"/>
      <c r="H441" s="5"/>
      <c r="I441" s="5"/>
    </row>
    <row r="442" spans="1:9" s="10" customFormat="1" x14ac:dyDescent="0.25">
      <c r="A442" s="5"/>
      <c r="B442" s="5"/>
      <c r="C442" s="5"/>
      <c r="D442" s="5"/>
      <c r="E442" s="5"/>
      <c r="F442" s="5"/>
      <c r="G442" s="5"/>
      <c r="H442" s="5"/>
      <c r="I442" s="5"/>
    </row>
    <row r="443" spans="1:9" s="10" customFormat="1" x14ac:dyDescent="0.25">
      <c r="A443" s="5"/>
      <c r="B443" s="5"/>
      <c r="C443" s="5"/>
      <c r="D443" s="5"/>
      <c r="E443" s="5"/>
      <c r="F443" s="5"/>
      <c r="G443" s="5"/>
      <c r="H443" s="5"/>
      <c r="I443" s="5"/>
    </row>
    <row r="444" spans="1:9" s="10" customFormat="1" x14ac:dyDescent="0.25">
      <c r="A444" s="5"/>
      <c r="B444" s="5"/>
      <c r="C444" s="5"/>
      <c r="D444" s="5"/>
      <c r="E444" s="5"/>
      <c r="F444" s="5"/>
      <c r="G444" s="5"/>
      <c r="H444" s="5"/>
      <c r="I444" s="5"/>
    </row>
    <row r="445" spans="1:9" s="10" customFormat="1" x14ac:dyDescent="0.25">
      <c r="A445" s="5"/>
      <c r="B445" s="5"/>
      <c r="C445" s="5"/>
      <c r="D445" s="5"/>
      <c r="E445" s="5"/>
      <c r="F445" s="5"/>
      <c r="G445" s="5"/>
      <c r="H445" s="5"/>
      <c r="I445" s="5"/>
    </row>
    <row r="446" spans="1:9" s="10" customFormat="1" x14ac:dyDescent="0.25">
      <c r="A446" s="5"/>
      <c r="B446" s="5"/>
      <c r="C446" s="5"/>
      <c r="D446" s="5"/>
      <c r="E446" s="5"/>
      <c r="F446" s="5"/>
      <c r="G446" s="5"/>
      <c r="H446" s="5"/>
      <c r="I446" s="5"/>
    </row>
    <row r="447" spans="1:9" s="10" customFormat="1" x14ac:dyDescent="0.25">
      <c r="A447" s="5"/>
      <c r="B447" s="5"/>
      <c r="C447" s="5"/>
      <c r="D447" s="5"/>
      <c r="E447" s="5"/>
      <c r="F447" s="5"/>
      <c r="G447" s="5"/>
      <c r="H447" s="5"/>
      <c r="I447" s="5"/>
    </row>
    <row r="448" spans="1:9" s="10" customFormat="1" x14ac:dyDescent="0.25">
      <c r="A448" s="5"/>
      <c r="B448" s="5"/>
      <c r="C448" s="5"/>
      <c r="D448" s="5"/>
      <c r="E448" s="5"/>
      <c r="F448" s="5"/>
      <c r="G448" s="5"/>
      <c r="H448" s="5"/>
      <c r="I448" s="5"/>
    </row>
    <row r="449" spans="1:9" s="10" customFormat="1" x14ac:dyDescent="0.25">
      <c r="A449" s="5"/>
      <c r="B449" s="5"/>
      <c r="C449" s="5"/>
      <c r="D449" s="5"/>
      <c r="E449" s="5"/>
      <c r="F449" s="5"/>
      <c r="G449" s="5"/>
      <c r="H449" s="5"/>
      <c r="I449" s="5"/>
    </row>
    <row r="450" spans="1:9" s="10" customFormat="1" x14ac:dyDescent="0.25">
      <c r="A450" s="5"/>
      <c r="B450" s="5"/>
      <c r="C450" s="5"/>
      <c r="D450" s="5"/>
      <c r="E450" s="5"/>
      <c r="F450" s="5"/>
      <c r="G450" s="5"/>
      <c r="H450" s="5"/>
      <c r="I450" s="5"/>
    </row>
    <row r="451" spans="1:9" s="10" customFormat="1" x14ac:dyDescent="0.25">
      <c r="A451" s="5"/>
      <c r="B451" s="5"/>
      <c r="C451" s="5"/>
      <c r="D451" s="5"/>
      <c r="E451" s="5"/>
      <c r="F451" s="5"/>
      <c r="G451" s="5"/>
      <c r="H451" s="5"/>
      <c r="I451" s="5"/>
    </row>
    <row r="452" spans="1:9" s="10" customFormat="1" x14ac:dyDescent="0.25">
      <c r="A452" s="5"/>
      <c r="B452" s="5"/>
      <c r="C452" s="5"/>
      <c r="D452" s="5"/>
      <c r="E452" s="5"/>
      <c r="F452" s="5"/>
      <c r="G452" s="5"/>
      <c r="H452" s="5"/>
      <c r="I452" s="5"/>
    </row>
    <row r="453" spans="1:9" s="10" customFormat="1" x14ac:dyDescent="0.25">
      <c r="A453" s="5"/>
      <c r="B453" s="5"/>
      <c r="C453" s="5"/>
      <c r="D453" s="5"/>
      <c r="E453" s="5"/>
      <c r="F453" s="5"/>
      <c r="G453" s="5"/>
      <c r="H453" s="5"/>
      <c r="I453" s="5"/>
    </row>
    <row r="454" spans="1:9" s="10" customFormat="1" x14ac:dyDescent="0.25">
      <c r="A454" s="5"/>
      <c r="B454" s="5"/>
      <c r="C454" s="5"/>
      <c r="D454" s="5"/>
      <c r="E454" s="5"/>
      <c r="F454" s="5"/>
      <c r="G454" s="5"/>
      <c r="H454" s="5"/>
      <c r="I454" s="5"/>
    </row>
    <row r="455" spans="1:9" s="10" customFormat="1" x14ac:dyDescent="0.25">
      <c r="A455" s="5"/>
      <c r="B455" s="5"/>
      <c r="C455" s="5"/>
      <c r="D455" s="5"/>
      <c r="E455" s="5"/>
      <c r="F455" s="5"/>
      <c r="G455" s="5"/>
      <c r="H455" s="5"/>
      <c r="I455" s="5"/>
    </row>
    <row r="456" spans="1:9" s="10" customFormat="1" x14ac:dyDescent="0.25">
      <c r="A456" s="5"/>
      <c r="B456" s="5"/>
      <c r="C456" s="5"/>
      <c r="D456" s="5"/>
      <c r="E456" s="5"/>
      <c r="F456" s="5"/>
      <c r="G456" s="5"/>
      <c r="H456" s="5"/>
      <c r="I456" s="5"/>
    </row>
    <row r="457" spans="1:9" s="10" customFormat="1" x14ac:dyDescent="0.25">
      <c r="A457" s="5"/>
      <c r="B457" s="5"/>
      <c r="C457" s="5"/>
      <c r="D457" s="5"/>
      <c r="E457" s="5"/>
      <c r="F457" s="5"/>
      <c r="G457" s="5"/>
      <c r="H457" s="5"/>
      <c r="I457" s="5"/>
    </row>
    <row r="458" spans="1:9" s="10" customFormat="1" x14ac:dyDescent="0.25">
      <c r="A458" s="5"/>
      <c r="B458" s="5"/>
      <c r="C458" s="5"/>
      <c r="D458" s="5"/>
      <c r="E458" s="5"/>
      <c r="F458" s="5"/>
      <c r="G458" s="5"/>
      <c r="H458" s="5"/>
      <c r="I458" s="5"/>
    </row>
    <row r="459" spans="1:9" s="10" customFormat="1" x14ac:dyDescent="0.25">
      <c r="A459" s="5"/>
      <c r="B459" s="5"/>
      <c r="C459" s="5"/>
      <c r="D459" s="5"/>
      <c r="E459" s="5"/>
      <c r="F459" s="5"/>
      <c r="G459" s="5"/>
      <c r="H459" s="5"/>
      <c r="I459" s="5"/>
    </row>
    <row r="460" spans="1:9" s="10" customFormat="1" x14ac:dyDescent="0.25">
      <c r="A460" s="5"/>
      <c r="B460" s="5"/>
      <c r="C460" s="5"/>
      <c r="D460" s="5"/>
      <c r="E460" s="5"/>
      <c r="F460" s="5"/>
      <c r="G460" s="5"/>
      <c r="H460" s="5"/>
      <c r="I460" s="5"/>
    </row>
    <row r="461" spans="1:9" s="10" customFormat="1" x14ac:dyDescent="0.25">
      <c r="A461" s="5"/>
      <c r="B461" s="5"/>
      <c r="C461" s="5"/>
      <c r="D461" s="5"/>
      <c r="E461" s="5"/>
      <c r="F461" s="5"/>
      <c r="G461" s="5"/>
      <c r="H461" s="5"/>
      <c r="I461" s="5"/>
    </row>
    <row r="462" spans="1:9" s="10" customFormat="1" x14ac:dyDescent="0.25">
      <c r="A462" s="5"/>
      <c r="B462" s="5"/>
      <c r="C462" s="5"/>
      <c r="D462" s="5"/>
      <c r="E462" s="5"/>
      <c r="F462" s="5"/>
      <c r="G462" s="5"/>
      <c r="H462" s="5"/>
      <c r="I462" s="5"/>
    </row>
    <row r="463" spans="1:9" s="10" customFormat="1" x14ac:dyDescent="0.25">
      <c r="A463" s="5"/>
      <c r="B463" s="5"/>
      <c r="C463" s="5"/>
      <c r="D463" s="5"/>
      <c r="E463" s="5"/>
      <c r="F463" s="5"/>
      <c r="G463" s="5"/>
      <c r="H463" s="5"/>
      <c r="I463" s="5"/>
    </row>
    <row r="464" spans="1:9" s="10" customFormat="1" x14ac:dyDescent="0.25">
      <c r="A464" s="5"/>
      <c r="B464" s="5"/>
      <c r="C464" s="5"/>
      <c r="D464" s="5"/>
      <c r="E464" s="5"/>
      <c r="F464" s="5"/>
      <c r="G464" s="5"/>
      <c r="H464" s="5"/>
      <c r="I464" s="5"/>
    </row>
    <row r="465" spans="1:9" s="10" customFormat="1" x14ac:dyDescent="0.25">
      <c r="A465" s="5"/>
      <c r="B465" s="5"/>
      <c r="C465" s="5"/>
      <c r="D465" s="5"/>
      <c r="E465" s="5"/>
      <c r="F465" s="5"/>
      <c r="G465" s="5"/>
      <c r="H465" s="5"/>
      <c r="I465" s="5"/>
    </row>
    <row r="466" spans="1:9" s="10" customFormat="1" x14ac:dyDescent="0.25">
      <c r="A466" s="5"/>
      <c r="B466" s="5"/>
      <c r="C466" s="5"/>
      <c r="D466" s="5"/>
      <c r="E466" s="5"/>
      <c r="F466" s="5"/>
      <c r="G466" s="5"/>
      <c r="H466" s="5"/>
      <c r="I466" s="5"/>
    </row>
    <row r="467" spans="1:9" s="10" customFormat="1" x14ac:dyDescent="0.25">
      <c r="A467" s="5"/>
      <c r="B467" s="5"/>
      <c r="C467" s="5"/>
      <c r="D467" s="5"/>
      <c r="E467" s="5"/>
      <c r="F467" s="5"/>
      <c r="G467" s="5"/>
      <c r="H467" s="5"/>
      <c r="I467" s="5"/>
    </row>
    <row r="468" spans="1:9" s="10" customFormat="1" x14ac:dyDescent="0.25">
      <c r="A468" s="5"/>
      <c r="B468" s="5"/>
      <c r="C468" s="5"/>
      <c r="D468" s="5"/>
      <c r="E468" s="5"/>
      <c r="F468" s="5"/>
      <c r="G468" s="5"/>
      <c r="H468" s="5"/>
      <c r="I468" s="5"/>
    </row>
    <row r="469" spans="1:9" s="10" customFormat="1" x14ac:dyDescent="0.25">
      <c r="A469" s="5"/>
      <c r="B469" s="5"/>
      <c r="C469" s="5"/>
      <c r="D469" s="5"/>
      <c r="E469" s="5"/>
      <c r="F469" s="5"/>
      <c r="G469" s="5"/>
      <c r="H469" s="5"/>
      <c r="I469" s="5"/>
    </row>
    <row r="470" spans="1:9" s="10" customFormat="1" x14ac:dyDescent="0.25">
      <c r="A470" s="5"/>
      <c r="B470" s="5"/>
      <c r="C470" s="5"/>
      <c r="D470" s="5"/>
      <c r="E470" s="5"/>
      <c r="F470" s="5"/>
      <c r="G470" s="5"/>
      <c r="H470" s="5"/>
      <c r="I470" s="5"/>
    </row>
    <row r="471" spans="1:9" s="10" customFormat="1" x14ac:dyDescent="0.25">
      <c r="A471" s="5"/>
      <c r="B471" s="5"/>
      <c r="C471" s="5"/>
      <c r="D471" s="5"/>
      <c r="E471" s="5"/>
      <c r="F471" s="5"/>
      <c r="G471" s="5"/>
      <c r="H471" s="5"/>
      <c r="I471" s="5"/>
    </row>
    <row r="472" spans="1:9" s="10" customFormat="1" x14ac:dyDescent="0.25">
      <c r="A472" s="5"/>
      <c r="B472" s="5"/>
      <c r="C472" s="5"/>
      <c r="D472" s="5"/>
      <c r="E472" s="5"/>
      <c r="F472" s="5"/>
      <c r="G472" s="5"/>
      <c r="H472" s="5"/>
      <c r="I472" s="5"/>
    </row>
    <row r="473" spans="1:9" s="10" customFormat="1" x14ac:dyDescent="0.25">
      <c r="A473" s="5"/>
      <c r="B473" s="5"/>
      <c r="C473" s="5"/>
      <c r="D473" s="5"/>
      <c r="E473" s="5"/>
      <c r="F473" s="5"/>
      <c r="G473" s="5"/>
      <c r="H473" s="5"/>
      <c r="I473" s="5"/>
    </row>
    <row r="474" spans="1:9" s="10" customFormat="1" x14ac:dyDescent="0.25">
      <c r="A474" s="5"/>
      <c r="B474" s="5"/>
      <c r="C474" s="5"/>
      <c r="D474" s="5"/>
      <c r="E474" s="5"/>
      <c r="F474" s="5"/>
      <c r="G474" s="5"/>
      <c r="H474" s="5"/>
      <c r="I474" s="5"/>
    </row>
    <row r="475" spans="1:9" s="10" customFormat="1" x14ac:dyDescent="0.25">
      <c r="A475" s="5"/>
      <c r="B475" s="5"/>
      <c r="C475" s="5"/>
      <c r="D475" s="5"/>
      <c r="E475" s="5"/>
      <c r="F475" s="5"/>
      <c r="G475" s="5"/>
      <c r="H475" s="5"/>
      <c r="I475" s="5"/>
    </row>
    <row r="476" spans="1:9" s="10" customFormat="1" x14ac:dyDescent="0.25">
      <c r="A476" s="5"/>
      <c r="B476" s="5"/>
      <c r="C476" s="5"/>
      <c r="D476" s="5"/>
      <c r="E476" s="5"/>
      <c r="F476" s="5"/>
      <c r="G476" s="5"/>
      <c r="H476" s="5"/>
      <c r="I476" s="5"/>
    </row>
    <row r="477" spans="1:9" s="10" customFormat="1" x14ac:dyDescent="0.25">
      <c r="A477" s="5"/>
      <c r="B477" s="5"/>
      <c r="C477" s="5"/>
      <c r="D477" s="5"/>
      <c r="E477" s="5"/>
      <c r="F477" s="5"/>
      <c r="G477" s="5"/>
      <c r="H477" s="5"/>
      <c r="I477" s="5"/>
    </row>
    <row r="478" spans="1:9" s="10" customFormat="1" x14ac:dyDescent="0.25">
      <c r="A478" s="5"/>
      <c r="B478" s="5"/>
      <c r="C478" s="5"/>
      <c r="D478" s="5"/>
      <c r="E478" s="5"/>
      <c r="F478" s="5"/>
      <c r="G478" s="5"/>
      <c r="H478" s="5"/>
      <c r="I478" s="5"/>
    </row>
    <row r="479" spans="1:9" s="10" customFormat="1" x14ac:dyDescent="0.25">
      <c r="A479" s="5"/>
      <c r="B479" s="5"/>
      <c r="C479" s="5"/>
      <c r="D479" s="5"/>
      <c r="E479" s="5"/>
      <c r="F479" s="5"/>
      <c r="G479" s="5"/>
      <c r="H479" s="5"/>
      <c r="I479" s="5"/>
    </row>
    <row r="480" spans="1:9" s="10" customFormat="1" x14ac:dyDescent="0.25">
      <c r="A480" s="5"/>
      <c r="B480" s="5"/>
      <c r="C480" s="5"/>
      <c r="D480" s="5"/>
      <c r="E480" s="5"/>
      <c r="F480" s="5"/>
      <c r="G480" s="5"/>
      <c r="H480" s="5"/>
      <c r="I480" s="5"/>
    </row>
    <row r="481" spans="1:9" s="10" customFormat="1" x14ac:dyDescent="0.25">
      <c r="A481" s="5"/>
      <c r="B481" s="5"/>
      <c r="C481" s="5"/>
      <c r="D481" s="5"/>
      <c r="E481" s="5"/>
      <c r="F481" s="5"/>
      <c r="G481" s="5"/>
      <c r="H481" s="5"/>
      <c r="I481" s="5"/>
    </row>
    <row r="482" spans="1:9" s="10" customFormat="1" x14ac:dyDescent="0.25">
      <c r="A482" s="5"/>
      <c r="B482" s="5"/>
      <c r="C482" s="5"/>
      <c r="D482" s="5"/>
      <c r="E482" s="5"/>
      <c r="F482" s="5"/>
      <c r="G482" s="5"/>
      <c r="H482" s="5"/>
      <c r="I482" s="5"/>
    </row>
    <row r="483" spans="1:9" s="10" customFormat="1" x14ac:dyDescent="0.25">
      <c r="A483" s="5"/>
      <c r="B483" s="5"/>
      <c r="C483" s="5"/>
      <c r="D483" s="5"/>
      <c r="E483" s="5"/>
      <c r="F483" s="5"/>
      <c r="G483" s="5"/>
      <c r="H483" s="5"/>
      <c r="I483" s="5"/>
    </row>
    <row r="484" spans="1:9" s="10" customFormat="1" x14ac:dyDescent="0.25">
      <c r="A484" s="5"/>
      <c r="B484" s="5"/>
      <c r="C484" s="5"/>
      <c r="D484" s="5"/>
      <c r="E484" s="5"/>
      <c r="F484" s="5"/>
      <c r="G484" s="5"/>
      <c r="H484" s="5"/>
      <c r="I484" s="5"/>
    </row>
    <row r="485" spans="1:9" s="10" customFormat="1" x14ac:dyDescent="0.25">
      <c r="A485" s="5"/>
      <c r="B485" s="5"/>
      <c r="C485" s="5"/>
      <c r="D485" s="5"/>
      <c r="E485" s="5"/>
      <c r="F485" s="5"/>
      <c r="G485" s="5"/>
      <c r="H485" s="5"/>
      <c r="I485" s="5"/>
    </row>
    <row r="486" spans="1:9" s="10" customFormat="1" x14ac:dyDescent="0.25">
      <c r="A486" s="5"/>
      <c r="B486" s="5"/>
      <c r="C486" s="5"/>
      <c r="D486" s="5"/>
      <c r="E486" s="5"/>
      <c r="F486" s="5"/>
      <c r="G486" s="5"/>
      <c r="H486" s="5"/>
      <c r="I486" s="5"/>
    </row>
    <row r="487" spans="1:9" s="10" customFormat="1" x14ac:dyDescent="0.25">
      <c r="A487" s="5"/>
      <c r="B487" s="5"/>
      <c r="C487" s="5"/>
      <c r="D487" s="5"/>
      <c r="E487" s="5"/>
      <c r="F487" s="5"/>
      <c r="G487" s="5"/>
      <c r="H487" s="5"/>
      <c r="I487" s="5"/>
    </row>
    <row r="488" spans="1:9" s="10" customFormat="1" x14ac:dyDescent="0.25">
      <c r="A488" s="5"/>
      <c r="B488" s="5"/>
      <c r="C488" s="5"/>
      <c r="D488" s="5"/>
      <c r="E488" s="5"/>
      <c r="F488" s="5"/>
      <c r="G488" s="5"/>
      <c r="H488" s="5"/>
      <c r="I488" s="5"/>
    </row>
    <row r="489" spans="1:9" s="10" customFormat="1" x14ac:dyDescent="0.25">
      <c r="A489" s="5"/>
      <c r="B489" s="5"/>
      <c r="C489" s="5"/>
      <c r="D489" s="5"/>
      <c r="E489" s="5"/>
      <c r="F489" s="5"/>
      <c r="G489" s="5"/>
      <c r="H489" s="5"/>
      <c r="I489" s="5"/>
    </row>
    <row r="490" spans="1:9" s="10" customFormat="1" x14ac:dyDescent="0.25">
      <c r="A490" s="5"/>
      <c r="B490" s="5"/>
      <c r="C490" s="5"/>
      <c r="D490" s="5"/>
      <c r="E490" s="5"/>
      <c r="F490" s="5"/>
      <c r="G490" s="5"/>
      <c r="H490" s="5"/>
      <c r="I490" s="5"/>
    </row>
    <row r="491" spans="1:9" s="10" customFormat="1" x14ac:dyDescent="0.25">
      <c r="A491" s="5"/>
      <c r="B491" s="5"/>
      <c r="C491" s="5"/>
      <c r="D491" s="5"/>
      <c r="E491" s="5"/>
      <c r="F491" s="5"/>
      <c r="G491" s="5"/>
      <c r="H491" s="5"/>
      <c r="I491" s="5"/>
    </row>
    <row r="492" spans="1:9" s="10" customFormat="1" x14ac:dyDescent="0.25">
      <c r="A492" s="5"/>
      <c r="B492" s="5"/>
      <c r="C492" s="5"/>
      <c r="D492" s="5"/>
      <c r="E492" s="5"/>
      <c r="F492" s="5"/>
      <c r="G492" s="5"/>
      <c r="H492" s="5"/>
      <c r="I492" s="5"/>
    </row>
    <row r="493" spans="1:9" s="10" customFormat="1" x14ac:dyDescent="0.25">
      <c r="A493" s="5"/>
      <c r="B493" s="5"/>
      <c r="C493" s="5"/>
      <c r="D493" s="5"/>
      <c r="E493" s="5"/>
      <c r="F493" s="5"/>
      <c r="G493" s="5"/>
      <c r="H493" s="5"/>
      <c r="I493" s="5"/>
    </row>
    <row r="494" spans="1:9" s="10" customFormat="1" x14ac:dyDescent="0.25">
      <c r="A494" s="5"/>
      <c r="B494" s="5"/>
      <c r="C494" s="5"/>
      <c r="D494" s="5"/>
      <c r="E494" s="5"/>
      <c r="F494" s="5"/>
      <c r="G494" s="5"/>
      <c r="H494" s="5"/>
      <c r="I494" s="5"/>
    </row>
    <row r="495" spans="1:9" s="10" customFormat="1" x14ac:dyDescent="0.25">
      <c r="A495" s="5"/>
      <c r="B495" s="5"/>
      <c r="C495" s="5"/>
      <c r="D495" s="5"/>
      <c r="E495" s="5"/>
      <c r="F495" s="5"/>
      <c r="G495" s="5"/>
      <c r="H495" s="5"/>
      <c r="I495" s="5"/>
    </row>
  </sheetData>
  <pageMargins left="0.7" right="0.7" top="0.75" bottom="0.75" header="0.3" footer="0.3"/>
  <pageSetup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T410"/>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55.140625" style="5" customWidth="1"/>
    <col min="4" max="4" width="5" style="5" bestFit="1" customWidth="1"/>
    <col min="5" max="5" width="4.85546875" style="5" bestFit="1" customWidth="1"/>
    <col min="6" max="6" width="13.140625" style="5" bestFit="1" customWidth="1"/>
    <col min="7" max="7" width="9.140625" style="5" bestFit="1" customWidth="1"/>
    <col min="8" max="9" width="8.85546875" style="5" bestFit="1" customWidth="1"/>
    <col min="10" max="10" width="9.85546875" style="5" bestFit="1" customWidth="1"/>
    <col min="11" max="11" width="15.5703125" style="5" bestFit="1" customWidth="1"/>
    <col min="12" max="12" width="12.8554687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25.5" x14ac:dyDescent="0.25">
      <c r="A1" s="10" t="s">
        <v>565</v>
      </c>
      <c r="B1" s="10" t="s">
        <v>0</v>
      </c>
      <c r="C1" s="10" t="s">
        <v>566</v>
      </c>
      <c r="D1" s="10" t="s">
        <v>215</v>
      </c>
      <c r="E1" s="10" t="s">
        <v>23</v>
      </c>
      <c r="F1" s="10" t="s">
        <v>108</v>
      </c>
      <c r="G1" s="10" t="s">
        <v>109</v>
      </c>
      <c r="H1" s="10" t="s">
        <v>110</v>
      </c>
      <c r="I1" s="10" t="s">
        <v>579</v>
      </c>
      <c r="J1" s="10" t="s">
        <v>574</v>
      </c>
      <c r="K1" s="5"/>
      <c r="L1" s="5"/>
      <c r="M1" s="5"/>
      <c r="N1" s="5"/>
      <c r="O1" s="5"/>
      <c r="P1" s="5"/>
      <c r="Q1" s="5"/>
      <c r="R1" s="5"/>
      <c r="S1" s="5"/>
      <c r="T1" s="5"/>
    </row>
    <row r="2" spans="1:20" s="10" customFormat="1" x14ac:dyDescent="0.25">
      <c r="A2" s="5">
        <v>1</v>
      </c>
      <c r="B2" s="5" t="str">
        <f>'III.RH_Plazas de estructura'!$B$1</f>
        <v>_06_Hacienda_y_Crédito_Público</v>
      </c>
      <c r="C2" s="5" t="str">
        <f>'III.RH_Plazas de estructura'!$B$2</f>
        <v>Comisión Nacional de Seguros y Fianzas</v>
      </c>
      <c r="D2" s="10" t="str">
        <f>MID('III.RH_Plazas de estructura'!$B$6,1,4)</f>
        <v>2018</v>
      </c>
      <c r="E2" s="14">
        <f>'III.RH_Plazas de estructura'!$B$8</f>
        <v>375</v>
      </c>
      <c r="F2" s="14">
        <f>'III.RH_Plazas de estructura'!$B$9</f>
        <v>233</v>
      </c>
      <c r="G2" s="14">
        <f>'III.RH_Plazas de estructura'!$B$16</f>
        <v>34</v>
      </c>
      <c r="H2" s="14">
        <f>'III.RH_Plazas de estructura'!$B$19</f>
        <v>86</v>
      </c>
      <c r="I2" s="14">
        <f>SUM(Tabla6[[#This Row],[Mando y enlace]:[Operativo]])</f>
        <v>353</v>
      </c>
      <c r="J2" s="5" t="b">
        <f>Tabla6[[#This Row],[Validación]]=Tabla6[[#This Row],[Total]]</f>
        <v>0</v>
      </c>
      <c r="K2" s="5"/>
      <c r="L2" s="5"/>
      <c r="M2" s="5"/>
      <c r="N2" s="5"/>
      <c r="O2" s="5"/>
      <c r="P2" s="5"/>
      <c r="Q2" s="5"/>
      <c r="R2" s="5"/>
      <c r="S2" s="5"/>
      <c r="T2" s="5"/>
    </row>
    <row r="3" spans="1:20" s="10" customFormat="1" x14ac:dyDescent="0.25">
      <c r="A3" s="5">
        <v>1</v>
      </c>
      <c r="B3" s="5" t="str">
        <f>'III.RH_Plazas de estructura'!$B$1</f>
        <v>_06_Hacienda_y_Crédito_Público</v>
      </c>
      <c r="C3" s="5" t="str">
        <f>'III.RH_Plazas de estructura'!$B$2</f>
        <v>Comisión Nacional de Seguros y Fianzas</v>
      </c>
      <c r="D3" s="10" t="str">
        <f>'III.RH_Plazas de estructura'!$C$7</f>
        <v>2019</v>
      </c>
      <c r="E3" s="14">
        <f>'III.RH_Plazas de estructura'!$C$8</f>
        <v>317</v>
      </c>
      <c r="F3" s="14">
        <f>'III.RH_Plazas de estructura'!$C$9</f>
        <v>175</v>
      </c>
      <c r="G3" s="14">
        <f>'III.RH_Plazas de estructura'!$C$16</f>
        <v>28</v>
      </c>
      <c r="H3" s="14">
        <f>'III.RH_Plazas de estructura'!$C$19</f>
        <v>62</v>
      </c>
      <c r="I3" s="14">
        <f>SUM(Tabla6[[#This Row],[Mando y enlace]:[Operativo]])</f>
        <v>265</v>
      </c>
      <c r="J3" s="5" t="b">
        <f>Tabla6[[#This Row],[Validación]]=Tabla6[[#This Row],[Total]]</f>
        <v>0</v>
      </c>
      <c r="K3" s="5"/>
      <c r="L3" s="5"/>
      <c r="M3" s="5"/>
      <c r="N3" s="5"/>
      <c r="O3" s="5"/>
      <c r="P3" s="5"/>
      <c r="Q3" s="5"/>
      <c r="R3" s="5"/>
      <c r="S3" s="5"/>
      <c r="T3" s="5"/>
    </row>
    <row r="4" spans="1:20" s="10" customFormat="1" x14ac:dyDescent="0.25">
      <c r="A4" s="5">
        <v>1</v>
      </c>
      <c r="B4" s="5" t="str">
        <f>'III.RH_Plazas de estructura'!$B$1</f>
        <v>_06_Hacienda_y_Crédito_Público</v>
      </c>
      <c r="C4" s="5" t="str">
        <f>'III.RH_Plazas de estructura'!$B$2</f>
        <v>Comisión Nacional de Seguros y Fianzas</v>
      </c>
      <c r="D4" s="10" t="str">
        <f>'III.RH_Plazas de estructura'!$D$7</f>
        <v>2020</v>
      </c>
      <c r="E4" s="14">
        <f>'III.RH_Plazas de estructura'!$D$8</f>
        <v>317</v>
      </c>
      <c r="F4" s="14">
        <f>'III.RH_Plazas de estructura'!$D$9</f>
        <v>175</v>
      </c>
      <c r="G4" s="14">
        <f>'III.RH_Plazas de estructura'!$D$16</f>
        <v>28</v>
      </c>
      <c r="H4" s="14">
        <f>'III.RH_Plazas de estructura'!$D$19</f>
        <v>62</v>
      </c>
      <c r="I4" s="14">
        <f>SUM(Tabla6[[#This Row],[Mando y enlace]:[Operativo]])</f>
        <v>265</v>
      </c>
      <c r="J4" s="5" t="b">
        <f>Tabla6[[#This Row],[Validación]]=Tabla6[[#This Row],[Total]]</f>
        <v>0</v>
      </c>
      <c r="K4" s="5"/>
      <c r="L4" s="5"/>
      <c r="M4" s="5"/>
      <c r="N4" s="5"/>
      <c r="O4" s="5"/>
      <c r="P4" s="5"/>
      <c r="Q4" s="5"/>
      <c r="R4" s="5"/>
      <c r="S4" s="5"/>
      <c r="T4" s="5"/>
    </row>
    <row r="5" spans="1:20" s="10" customFormat="1" x14ac:dyDescent="0.25">
      <c r="A5" s="5">
        <v>1</v>
      </c>
      <c r="B5" s="5" t="str">
        <f>'III.RH_Plazas de estructura'!$B$1</f>
        <v>_06_Hacienda_y_Crédito_Público</v>
      </c>
      <c r="C5" s="5" t="str">
        <f>'III.RH_Plazas de estructura'!$B$2</f>
        <v>Comisión Nacional de Seguros y Fianzas</v>
      </c>
      <c r="D5" s="10" t="str">
        <f>'III.RH_Plazas de estructura'!$E$7</f>
        <v>2021</v>
      </c>
      <c r="E5" s="14">
        <f>'III.RH_Plazas de estructura'!$E$8</f>
        <v>294</v>
      </c>
      <c r="F5" s="14">
        <f>'III.RH_Plazas de estructura'!$E$9</f>
        <v>161</v>
      </c>
      <c r="G5" s="14">
        <f>'III.RH_Plazas de estructura'!$E$16</f>
        <v>27</v>
      </c>
      <c r="H5" s="14">
        <f>'III.RH_Plazas de estructura'!$E$19</f>
        <v>57</v>
      </c>
      <c r="I5" s="14">
        <f>SUM(Tabla6[[#This Row],[Mando y enlace]:[Operativo]])</f>
        <v>245</v>
      </c>
      <c r="J5" s="5" t="b">
        <f>Tabla6[[#This Row],[Validación]]=Tabla6[[#This Row],[Total]]</f>
        <v>0</v>
      </c>
      <c r="K5" s="5"/>
      <c r="L5" s="5"/>
      <c r="M5" s="5"/>
      <c r="N5" s="5"/>
      <c r="O5" s="5"/>
      <c r="P5" s="5"/>
      <c r="Q5" s="5"/>
      <c r="R5" s="5"/>
      <c r="S5" s="5"/>
      <c r="T5" s="5"/>
    </row>
    <row r="6" spans="1:20" s="10" customFormat="1" x14ac:dyDescent="0.25">
      <c r="A6" s="5">
        <v>1</v>
      </c>
      <c r="B6" s="5" t="str">
        <f>'III.RH_Plazas de estructura'!$B$1</f>
        <v>_06_Hacienda_y_Crédito_Público</v>
      </c>
      <c r="C6" s="5" t="str">
        <f>'III.RH_Plazas de estructura'!$B$2</f>
        <v>Comisión Nacional de Seguros y Fianzas</v>
      </c>
      <c r="D6" s="10" t="str">
        <f>'III.RH_Plazas de estructura'!$F$7</f>
        <v>2022</v>
      </c>
      <c r="E6" s="14">
        <f>'III.RH_Plazas de estructura'!$F$8</f>
        <v>298</v>
      </c>
      <c r="F6" s="14">
        <f>'III.RH_Plazas de estructura'!$F$9</f>
        <v>166</v>
      </c>
      <c r="G6" s="14">
        <f>'III.RH_Plazas de estructura'!$F$16</f>
        <v>28</v>
      </c>
      <c r="H6" s="14">
        <f>'III.RH_Plazas de estructura'!$F$19</f>
        <v>57</v>
      </c>
      <c r="I6" s="14">
        <f>SUM(Tabla6[[#This Row],[Mando y enlace]:[Operativo]])</f>
        <v>251</v>
      </c>
      <c r="J6" s="5" t="b">
        <f>Tabla6[[#This Row],[Validación]]=Tabla6[[#This Row],[Total]]</f>
        <v>0</v>
      </c>
      <c r="K6" s="5"/>
      <c r="L6" s="5"/>
      <c r="M6" s="5"/>
      <c r="N6" s="5"/>
      <c r="O6" s="5"/>
      <c r="P6" s="5"/>
      <c r="Q6" s="5"/>
      <c r="R6" s="5"/>
      <c r="S6" s="5"/>
      <c r="T6" s="5"/>
    </row>
    <row r="7" spans="1:20" s="10" customFormat="1" x14ac:dyDescent="0.25">
      <c r="A7" s="5">
        <v>1</v>
      </c>
      <c r="B7" s="5" t="str">
        <f>'III.RH_Plazas de estructura'!$B$1</f>
        <v>_06_Hacienda_y_Crédito_Público</v>
      </c>
      <c r="C7" s="5" t="str">
        <f>'III.RH_Plazas de estructura'!$B$2</f>
        <v>Comisión Nacional de Seguros y Fianzas</v>
      </c>
      <c r="D7" s="10" t="str">
        <f>'III.RH_Plazas de estructura'!$G$7</f>
        <v>2023</v>
      </c>
      <c r="E7" s="14">
        <f>'III.RH_Plazas de estructura'!$G$8</f>
        <v>295</v>
      </c>
      <c r="F7" s="14">
        <f>'III.RH_Plazas de estructura'!$G$9</f>
        <v>161</v>
      </c>
      <c r="G7" s="14">
        <f>'III.RH_Plazas de estructura'!$G$16</f>
        <v>28</v>
      </c>
      <c r="H7" s="14">
        <f>'III.RH_Plazas de estructura'!$G$19</f>
        <v>56</v>
      </c>
      <c r="I7" s="14">
        <f>SUM(Tabla6[[#This Row],[Mando y enlace]:[Operativo]])</f>
        <v>245</v>
      </c>
      <c r="J7" s="5" t="b">
        <f>Tabla6[[#This Row],[Validación]]=Tabla6[[#This Row],[Total]]</f>
        <v>0</v>
      </c>
      <c r="K7" s="5"/>
      <c r="L7" s="5"/>
      <c r="M7" s="5"/>
      <c r="N7" s="5"/>
      <c r="O7" s="5"/>
      <c r="P7" s="5"/>
      <c r="Q7" s="5"/>
      <c r="R7" s="5"/>
      <c r="S7" s="5"/>
      <c r="T7" s="5"/>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sheetData>
  <pageMargins left="0.7" right="0.7" top="0.75" bottom="0.75" header="0.3" footer="0.3"/>
  <pageSetup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249977111117893"/>
  </sheetPr>
  <dimension ref="A1:T410"/>
  <sheetViews>
    <sheetView showGridLines="0" zoomScaleNormal="100" workbookViewId="0">
      <selection activeCell="C39" sqref="C39"/>
    </sheetView>
  </sheetViews>
  <sheetFormatPr baseColWidth="10" defaultColWidth="36.425781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4.85546875" style="5" bestFit="1" customWidth="1"/>
    <col min="6" max="6" width="13.140625" style="5" bestFit="1" customWidth="1"/>
    <col min="7" max="7" width="9.140625" style="5" bestFit="1" customWidth="1"/>
    <col min="8" max="9" width="8.85546875" style="5" bestFit="1" customWidth="1"/>
    <col min="10" max="10" width="9.85546875" style="5" bestFit="1" customWidth="1"/>
    <col min="11" max="16384" width="36.42578125" style="5"/>
  </cols>
  <sheetData>
    <row r="1" spans="1:20" s="10" customFormat="1" ht="25.5" x14ac:dyDescent="0.25">
      <c r="A1" s="10" t="s">
        <v>565</v>
      </c>
      <c r="B1" s="10" t="s">
        <v>0</v>
      </c>
      <c r="C1" s="10" t="s">
        <v>566</v>
      </c>
      <c r="D1" s="10" t="s">
        <v>215</v>
      </c>
      <c r="E1" s="10" t="s">
        <v>23</v>
      </c>
      <c r="F1" s="10" t="s">
        <v>108</v>
      </c>
      <c r="G1" s="10" t="s">
        <v>109</v>
      </c>
      <c r="H1" s="10" t="s">
        <v>110</v>
      </c>
      <c r="I1" s="10" t="s">
        <v>579</v>
      </c>
      <c r="J1" s="10" t="s">
        <v>574</v>
      </c>
      <c r="K1" s="5"/>
      <c r="L1" s="5"/>
      <c r="M1" s="5"/>
      <c r="N1" s="5"/>
      <c r="O1" s="5"/>
      <c r="P1" s="5"/>
      <c r="Q1" s="5"/>
      <c r="R1" s="5"/>
      <c r="S1" s="5"/>
      <c r="T1" s="5"/>
    </row>
    <row r="2" spans="1:20" s="10" customFormat="1" x14ac:dyDescent="0.25">
      <c r="A2" s="5">
        <v>1</v>
      </c>
      <c r="B2" s="5" t="str">
        <f>'III.RH_Costo de estructura'!$B$1</f>
        <v>_06_Hacienda_y_Crédito_Público</v>
      </c>
      <c r="C2" s="5" t="str">
        <f>'III.RH_Costo de estructura'!$B$2</f>
        <v>Comisión Nacional de Seguros y Fianzas</v>
      </c>
      <c r="D2" s="10" t="str">
        <f>MID('III.RH_Costo de estructura'!$B$6,1,4)</f>
        <v>2018</v>
      </c>
      <c r="E2" s="14">
        <f>'III.RH_Costo de estructura'!$B$8</f>
        <v>262604180.39457625</v>
      </c>
      <c r="F2" s="14">
        <f>'III.RH_Costo de estructura'!$B$9</f>
        <v>223474180.39457625</v>
      </c>
      <c r="G2" s="14">
        <f>'III.RH_Costo de estructura'!$B$16</f>
        <v>0</v>
      </c>
      <c r="H2" s="14">
        <f>'III.RH_Costo de estructura'!$B$19</f>
        <v>21413954.287243769</v>
      </c>
      <c r="I2" s="14">
        <f>SUM(Tabla681419[[#This Row],[Mando y enlace]:[Operativo]])</f>
        <v>244888134.68182003</v>
      </c>
      <c r="J2" s="5" t="b">
        <f>Tabla681419[[#This Row],[Validación]]=Tabla681419[[#This Row],[Total]]</f>
        <v>0</v>
      </c>
      <c r="K2" s="5"/>
      <c r="L2" s="5"/>
      <c r="M2" s="5"/>
      <c r="N2" s="5"/>
      <c r="O2" s="5"/>
      <c r="P2" s="5"/>
      <c r="Q2" s="5"/>
      <c r="R2" s="5"/>
      <c r="S2" s="5"/>
      <c r="T2" s="5"/>
    </row>
    <row r="3" spans="1:20" s="10" customFormat="1" x14ac:dyDescent="0.25">
      <c r="A3" s="5">
        <v>1</v>
      </c>
      <c r="B3" s="5" t="str">
        <f>'III.RH_Costo de estructura'!$B$1</f>
        <v>_06_Hacienda_y_Crédito_Público</v>
      </c>
      <c r="C3" s="5" t="str">
        <f>'III.RH_Costo de estructura'!$B$2</f>
        <v>Comisión Nacional de Seguros y Fianzas</v>
      </c>
      <c r="D3" s="10" t="str">
        <f>'III.RH_Costo de estructura'!$C$7</f>
        <v>2019</v>
      </c>
      <c r="E3" s="14">
        <f>'III.RH_Costo de estructura'!$C$8</f>
        <v>188434195.10193789</v>
      </c>
      <c r="F3" s="14">
        <f>'III.RH_Costo de estructura'!$C$9</f>
        <v>142194195.10193789</v>
      </c>
      <c r="G3" s="14">
        <f>'III.RH_Costo de estructura'!$C$16</f>
        <v>0</v>
      </c>
      <c r="H3" s="14">
        <f>'III.RH_Costo de estructura'!$C$19</f>
        <v>17481041.893068623</v>
      </c>
      <c r="I3" s="14">
        <f>SUM(Tabla681419[[#This Row],[Mando y enlace]:[Operativo]])</f>
        <v>159675236.9950065</v>
      </c>
      <c r="J3" s="5" t="b">
        <f>Tabla681419[[#This Row],[Validación]]=Tabla681419[[#This Row],[Total]]</f>
        <v>0</v>
      </c>
      <c r="K3" s="5"/>
      <c r="L3" s="5"/>
      <c r="M3" s="5"/>
      <c r="N3" s="5"/>
      <c r="O3" s="5"/>
      <c r="P3" s="5"/>
      <c r="Q3" s="5"/>
      <c r="R3" s="5"/>
      <c r="S3" s="5"/>
      <c r="T3" s="5"/>
    </row>
    <row r="4" spans="1:20" s="10" customFormat="1" x14ac:dyDescent="0.25">
      <c r="A4" s="5">
        <v>1</v>
      </c>
      <c r="B4" s="5" t="str">
        <f>'III.RH_Costo de estructura'!$B$1</f>
        <v>_06_Hacienda_y_Crédito_Público</v>
      </c>
      <c r="C4" s="5" t="str">
        <f>'III.RH_Costo de estructura'!$B$2</f>
        <v>Comisión Nacional de Seguros y Fianzas</v>
      </c>
      <c r="D4" s="10" t="str">
        <f>'III.RH_Costo de estructura'!$D$7</f>
        <v>2020</v>
      </c>
      <c r="E4" s="14">
        <f>'III.RH_Costo de estructura'!$D$8</f>
        <v>183353352.65177336</v>
      </c>
      <c r="F4" s="14">
        <f>'III.RH_Costo de estructura'!$D$9</f>
        <v>138353352.65177336</v>
      </c>
      <c r="G4" s="14">
        <f>'III.RH_Costo de estructura'!$D$16</f>
        <v>0</v>
      </c>
      <c r="H4" s="14">
        <f>'III.RH_Costo de estructura'!$D$19</f>
        <v>17008857.161984</v>
      </c>
      <c r="I4" s="14">
        <f>SUM(Tabla681419[[#This Row],[Mando y enlace]:[Operativo]])</f>
        <v>155362209.81375736</v>
      </c>
      <c r="J4" s="5" t="b">
        <f>Tabla681419[[#This Row],[Validación]]=Tabla681419[[#This Row],[Total]]</f>
        <v>0</v>
      </c>
      <c r="K4" s="5"/>
      <c r="L4" s="5"/>
      <c r="M4" s="5"/>
      <c r="N4" s="5"/>
      <c r="O4" s="5"/>
      <c r="P4" s="5"/>
      <c r="Q4" s="5"/>
      <c r="R4" s="5"/>
      <c r="S4" s="5"/>
      <c r="T4" s="5"/>
    </row>
    <row r="5" spans="1:20" s="10" customFormat="1" x14ac:dyDescent="0.25">
      <c r="A5" s="5">
        <v>1</v>
      </c>
      <c r="B5" s="5" t="str">
        <f>'III.RH_Costo de estructura'!$B$1</f>
        <v>_06_Hacienda_y_Crédito_Público</v>
      </c>
      <c r="C5" s="5" t="str">
        <f>'III.RH_Costo de estructura'!$B$2</f>
        <v>Comisión Nacional de Seguros y Fianzas</v>
      </c>
      <c r="D5" s="10" t="str">
        <f>'III.RH_Costo de estructura'!$E$7</f>
        <v>2021</v>
      </c>
      <c r="E5" s="14">
        <f>'III.RH_Costo de estructura'!$E$8</f>
        <v>189370000</v>
      </c>
      <c r="F5" s="14">
        <f>'III.RH_Costo de estructura'!$E$9</f>
        <v>143390000</v>
      </c>
      <c r="G5" s="14">
        <f>'III.RH_Costo de estructura'!$E$16</f>
        <v>23720000</v>
      </c>
      <c r="H5" s="14">
        <f>'III.RH_Costo de estructura'!$E$19</f>
        <v>18180000</v>
      </c>
      <c r="I5" s="14">
        <f>SUM(Tabla681419[[#This Row],[Mando y enlace]:[Operativo]])</f>
        <v>185290000</v>
      </c>
      <c r="J5" s="5" t="b">
        <f>Tabla681419[[#This Row],[Validación]]=Tabla681419[[#This Row],[Total]]</f>
        <v>0</v>
      </c>
      <c r="K5" s="5"/>
      <c r="L5" s="5"/>
      <c r="M5" s="5"/>
      <c r="N5" s="5"/>
      <c r="O5" s="5"/>
      <c r="P5" s="5"/>
      <c r="Q5" s="5"/>
      <c r="R5" s="5"/>
      <c r="S5" s="5"/>
      <c r="T5" s="5"/>
    </row>
    <row r="6" spans="1:20" s="10" customFormat="1" x14ac:dyDescent="0.25">
      <c r="A6" s="5">
        <v>1</v>
      </c>
      <c r="B6" s="5" t="str">
        <f>'III.RH_Costo de estructura'!$B$1</f>
        <v>_06_Hacienda_y_Crédito_Público</v>
      </c>
      <c r="C6" s="5" t="str">
        <f>'III.RH_Costo de estructura'!$B$2</f>
        <v>Comisión Nacional de Seguros y Fianzas</v>
      </c>
      <c r="D6" s="10" t="str">
        <f>'III.RH_Costo de estructura'!$F$7</f>
        <v>2022</v>
      </c>
      <c r="E6" s="14">
        <f>'III.RH_Costo de estructura'!$F$8</f>
        <v>202700000</v>
      </c>
      <c r="F6" s="14">
        <f>'III.RH_Costo de estructura'!$F$9</f>
        <v>150000000</v>
      </c>
      <c r="G6" s="14">
        <f>'III.RH_Costo de estructura'!$F$16</f>
        <v>24200000</v>
      </c>
      <c r="H6" s="14">
        <f>'III.RH_Costo de estructura'!$F$19</f>
        <v>19900000</v>
      </c>
      <c r="I6" s="14">
        <f>SUM(Tabla681419[[#This Row],[Mando y enlace]:[Operativo]])</f>
        <v>194100000</v>
      </c>
      <c r="J6" s="5" t="b">
        <f>Tabla681419[[#This Row],[Validación]]=Tabla681419[[#This Row],[Total]]</f>
        <v>0</v>
      </c>
      <c r="K6" s="5"/>
      <c r="L6" s="5"/>
      <c r="M6" s="5"/>
      <c r="N6" s="5"/>
      <c r="O6" s="5"/>
      <c r="P6" s="5"/>
      <c r="Q6" s="5"/>
      <c r="R6" s="5"/>
      <c r="S6" s="5"/>
      <c r="T6" s="5"/>
    </row>
    <row r="7" spans="1:20" s="10" customFormat="1" x14ac:dyDescent="0.25">
      <c r="A7" s="5">
        <v>1</v>
      </c>
      <c r="B7" s="5" t="str">
        <f>'III.RH_Costo de estructura'!$B$1</f>
        <v>_06_Hacienda_y_Crédito_Público</v>
      </c>
      <c r="C7" s="5" t="str">
        <f>'III.RH_Costo de estructura'!$B$2</f>
        <v>Comisión Nacional de Seguros y Fianzas</v>
      </c>
      <c r="D7" s="10" t="str">
        <f>'III.RH_Costo de estructura'!$G$7</f>
        <v>2023</v>
      </c>
      <c r="E7" s="14">
        <f>'III.RH_Costo de estructura'!$G$8</f>
        <v>211456595.12</v>
      </c>
      <c r="F7" s="14">
        <f>'III.RH_Costo de estructura'!$G$9</f>
        <v>159454907.07999998</v>
      </c>
      <c r="G7" s="14">
        <f>'III.RH_Costo de estructura'!$G$16</f>
        <v>28353822.290000003</v>
      </c>
      <c r="H7" s="14">
        <f>'III.RH_Costo de estructura'!$G$19</f>
        <v>19832745.82</v>
      </c>
      <c r="I7" s="14">
        <f>SUM(Tabla681419[[#This Row],[Mando y enlace]:[Operativo]])</f>
        <v>207641475.18999997</v>
      </c>
      <c r="J7" s="5" t="b">
        <f>Tabla681419[[#This Row],[Validación]]=Tabla681419[[#This Row],[Total]]</f>
        <v>0</v>
      </c>
      <c r="K7" s="5"/>
      <c r="L7" s="5"/>
      <c r="M7" s="5"/>
      <c r="N7" s="5"/>
      <c r="O7" s="5"/>
      <c r="P7" s="5"/>
      <c r="Q7" s="5"/>
      <c r="R7" s="5"/>
      <c r="S7" s="5"/>
      <c r="T7" s="5"/>
    </row>
    <row r="8" spans="1:20" s="10" customFormat="1" x14ac:dyDescent="0.25">
      <c r="A8" s="5"/>
      <c r="B8" s="5"/>
      <c r="C8" s="5"/>
      <c r="D8" s="5"/>
      <c r="E8" s="5"/>
      <c r="F8" s="5"/>
      <c r="G8" s="5"/>
      <c r="H8" s="5"/>
      <c r="I8" s="5"/>
      <c r="J8" s="5"/>
      <c r="K8" s="5"/>
      <c r="L8" s="5"/>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sheetData>
  <pageMargins left="0.7" right="0.7" top="0.75" bottom="0.75" header="0.3" footer="0.3"/>
  <pageSetup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249977111117893"/>
  </sheetPr>
  <dimension ref="A1:T441"/>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37" style="5" bestFit="1" customWidth="1"/>
    <col min="6" max="6" width="4.85546875" style="5" bestFit="1" customWidth="1"/>
    <col min="7" max="7" width="14" style="5" bestFit="1" customWidth="1"/>
    <col min="8" max="8" width="17.42578125" style="5" bestFit="1" customWidth="1"/>
    <col min="9" max="9" width="16.7109375" style="5" bestFit="1" customWidth="1"/>
    <col min="10" max="10" width="8.85546875" style="5" bestFit="1" customWidth="1"/>
    <col min="11" max="11" width="9.85546875" style="5" bestFit="1" customWidth="1"/>
    <col min="12" max="12" width="12.8554687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25.5" x14ac:dyDescent="0.25">
      <c r="A1" s="10" t="s">
        <v>565</v>
      </c>
      <c r="B1" s="10" t="s">
        <v>0</v>
      </c>
      <c r="C1" s="10" t="s">
        <v>566</v>
      </c>
      <c r="D1" s="10" t="s">
        <v>215</v>
      </c>
      <c r="E1" s="10" t="s">
        <v>5</v>
      </c>
      <c r="F1" s="10" t="s">
        <v>23</v>
      </c>
      <c r="G1" s="10" t="s">
        <v>580</v>
      </c>
      <c r="H1" s="10" t="s">
        <v>137</v>
      </c>
      <c r="I1" s="10" t="s">
        <v>138</v>
      </c>
      <c r="J1" s="10" t="s">
        <v>579</v>
      </c>
      <c r="K1" s="10" t="s">
        <v>574</v>
      </c>
      <c r="L1" s="5"/>
      <c r="M1" s="5"/>
      <c r="N1" s="5"/>
      <c r="O1" s="5"/>
      <c r="P1" s="5"/>
      <c r="Q1" s="5"/>
      <c r="R1" s="5"/>
    </row>
    <row r="2" spans="1:20" s="10" customFormat="1" x14ac:dyDescent="0.25">
      <c r="A2" s="5">
        <v>1</v>
      </c>
      <c r="B2" s="5" t="str">
        <f>IV.Contrataciones!$B$1</f>
        <v>_06_Hacienda_y_Crédito_Público</v>
      </c>
      <c r="C2" s="5" t="str">
        <f>IV.Contrataciones!$B$2</f>
        <v>Comisión Nacional de Seguros y Fianzas</v>
      </c>
      <c r="D2" s="10">
        <v>2022</v>
      </c>
      <c r="E2" s="14" t="s">
        <v>581</v>
      </c>
      <c r="F2" s="14">
        <f>IV.Contrataciones!$B$6</f>
        <v>88175069.379999995</v>
      </c>
      <c r="G2" s="14">
        <f>IV.Contrataciones!$B$7</f>
        <v>80916755.379999995</v>
      </c>
      <c r="H2" s="14">
        <f>IV.Contrataciones!$B$8</f>
        <v>0</v>
      </c>
      <c r="I2" s="14">
        <f>IV.Contrataciones!$B$9</f>
        <v>7258314</v>
      </c>
      <c r="J2" s="14">
        <f>SUM(Tabla6891525[[#This Row],[Licitación Pública]:[Adjudicación directa]])</f>
        <v>88175069.379999995</v>
      </c>
      <c r="K2" s="14" t="b">
        <f>Tabla6891525[[#This Row],[Validación]]=Tabla6891525[[#This Row],[Total]]</f>
        <v>1</v>
      </c>
      <c r="L2" s="5"/>
      <c r="M2" s="5"/>
      <c r="N2" s="5"/>
      <c r="O2" s="5"/>
      <c r="P2" s="5"/>
      <c r="Q2" s="5"/>
      <c r="R2" s="5"/>
    </row>
    <row r="3" spans="1:20" s="10" customFormat="1" x14ac:dyDescent="0.25">
      <c r="A3" s="5">
        <v>1</v>
      </c>
      <c r="B3" s="5" t="str">
        <f>IV.Contrataciones!$B$1</f>
        <v>_06_Hacienda_y_Crédito_Público</v>
      </c>
      <c r="C3" s="5" t="str">
        <f>IV.Contrataciones!$B$2</f>
        <v>Comisión Nacional de Seguros y Fianzas</v>
      </c>
      <c r="D3" s="10">
        <v>2022</v>
      </c>
      <c r="E3" s="14" t="s">
        <v>125</v>
      </c>
      <c r="F3" s="15">
        <f>IV.Contrataciones!$C$6</f>
        <v>0.79099999999999993</v>
      </c>
      <c r="G3" s="15">
        <f>IV.Contrataciones!$C$7</f>
        <v>0.72599999999999998</v>
      </c>
      <c r="H3" s="15">
        <f>IV.Contrataciones!$C$8</f>
        <v>0</v>
      </c>
      <c r="I3" s="15">
        <f>IV.Contrataciones!$C$9</f>
        <v>6.5000000000000002E-2</v>
      </c>
      <c r="J3" s="15">
        <f>SUM(Tabla6891525[[#This Row],[Licitación Pública]:[Adjudicación directa]])</f>
        <v>0.79099999999999993</v>
      </c>
      <c r="K3" s="14" t="b">
        <f>Tabla6891525[[#This Row],[Validación]]=Tabla6891525[[#This Row],[Total]]</f>
        <v>1</v>
      </c>
      <c r="L3" s="5"/>
      <c r="M3" s="5"/>
      <c r="N3" s="5"/>
      <c r="O3" s="5"/>
      <c r="P3" s="5"/>
      <c r="Q3" s="5"/>
      <c r="R3" s="5"/>
    </row>
    <row r="4" spans="1:20" s="10" customFormat="1" x14ac:dyDescent="0.25">
      <c r="A4" s="5">
        <v>1</v>
      </c>
      <c r="B4" s="5" t="str">
        <f>IV.Contrataciones!$B$1</f>
        <v>_06_Hacienda_y_Crédito_Público</v>
      </c>
      <c r="C4" s="5" t="str">
        <f>IV.Contrataciones!$B$2</f>
        <v>Comisión Nacional de Seguros y Fianzas</v>
      </c>
      <c r="D4" s="10">
        <v>2022</v>
      </c>
      <c r="E4" s="14" t="s">
        <v>582</v>
      </c>
      <c r="F4" s="14">
        <f>IV.Contrataciones!$D$6</f>
        <v>3</v>
      </c>
      <c r="G4" s="14">
        <f>IV.Contrataciones!$D$7</f>
        <v>1</v>
      </c>
      <c r="H4" s="14">
        <f>IV.Contrataciones!$D$8</f>
        <v>1</v>
      </c>
      <c r="I4" s="14">
        <f>IV.Contrataciones!$D$9</f>
        <v>1</v>
      </c>
      <c r="J4" s="14">
        <f>SUM(Tabla6891525[[#This Row],[Licitación Pública]:[Adjudicación directa]])</f>
        <v>3</v>
      </c>
      <c r="K4" s="14" t="b">
        <f>Tabla6891525[[#This Row],[Validación]]=Tabla6891525[[#This Row],[Total]]</f>
        <v>1</v>
      </c>
      <c r="L4" s="5"/>
      <c r="M4" s="5"/>
      <c r="N4" s="5"/>
      <c r="O4" s="5"/>
      <c r="P4" s="5"/>
      <c r="Q4" s="5"/>
      <c r="R4" s="5"/>
    </row>
    <row r="5" spans="1:20" s="10" customFormat="1" x14ac:dyDescent="0.25">
      <c r="A5" s="5">
        <v>1</v>
      </c>
      <c r="B5" s="5" t="str">
        <f>IV.Contrataciones!$B$1</f>
        <v>_06_Hacienda_y_Crédito_Público</v>
      </c>
      <c r="C5" s="5" t="str">
        <f>IV.Contrataciones!$B$2</f>
        <v>Comisión Nacional de Seguros y Fianzas</v>
      </c>
      <c r="D5" s="10">
        <v>2023</v>
      </c>
      <c r="E5" s="14" t="s">
        <v>581</v>
      </c>
      <c r="F5" s="14">
        <f>IV.Contrataciones!$E$6</f>
        <v>117195770.64379309</v>
      </c>
      <c r="G5" s="14">
        <f>IV.Contrataciones!$E$7</f>
        <v>109511584.48999999</v>
      </c>
      <c r="H5" s="14">
        <f>IV.Contrataciones!$E$8</f>
        <v>0</v>
      </c>
      <c r="I5" s="14">
        <f>IV.Contrataciones!$E$9</f>
        <v>7684186.1537931003</v>
      </c>
      <c r="J5" s="14">
        <f>SUM(Tabla6891525[[#This Row],[Licitación Pública]:[Adjudicación directa]])</f>
        <v>117195770.64379309</v>
      </c>
      <c r="K5" s="14" t="b">
        <f>Tabla6891525[[#This Row],[Validación]]=Tabla6891525[[#This Row],[Total]]</f>
        <v>1</v>
      </c>
      <c r="L5" s="5"/>
      <c r="M5" s="5"/>
      <c r="N5" s="5"/>
      <c r="O5" s="5"/>
      <c r="P5" s="5"/>
      <c r="Q5" s="5"/>
      <c r="R5" s="5"/>
    </row>
    <row r="6" spans="1:20" s="10" customFormat="1" x14ac:dyDescent="0.25">
      <c r="A6" s="5">
        <v>1</v>
      </c>
      <c r="B6" s="5" t="str">
        <f>IV.Contrataciones!$B$1</f>
        <v>_06_Hacienda_y_Crédito_Público</v>
      </c>
      <c r="C6" s="5" t="str">
        <f>IV.Contrataciones!$B$2</f>
        <v>Comisión Nacional de Seguros y Fianzas</v>
      </c>
      <c r="D6" s="10">
        <v>2023</v>
      </c>
      <c r="E6" s="14" t="s">
        <v>128</v>
      </c>
      <c r="F6" s="15">
        <f>IV.Contrataciones!$F$6</f>
        <v>1</v>
      </c>
      <c r="G6" s="15">
        <f>IV.Contrataciones!$F$7</f>
        <v>0.93443290562806613</v>
      </c>
      <c r="H6" s="15">
        <f>IV.Contrataciones!$F$8</f>
        <v>0</v>
      </c>
      <c r="I6" s="15">
        <f>IV.Contrataciones!$F$9</f>
        <v>6.5567094371933879E-2</v>
      </c>
      <c r="J6" s="15">
        <f>SUM(Tabla6891525[[#This Row],[Licitación Pública]:[Adjudicación directa]])</f>
        <v>1</v>
      </c>
      <c r="K6" s="14" t="b">
        <f>Tabla6891525[[#This Row],[Validación]]=Tabla6891525[[#This Row],[Total]]</f>
        <v>1</v>
      </c>
      <c r="L6" s="5"/>
      <c r="M6" s="5"/>
      <c r="N6" s="5"/>
      <c r="O6" s="5"/>
      <c r="P6" s="5"/>
      <c r="Q6" s="5"/>
      <c r="R6" s="5"/>
    </row>
    <row r="7" spans="1:20" s="10" customFormat="1" x14ac:dyDescent="0.25">
      <c r="A7" s="5">
        <v>1</v>
      </c>
      <c r="B7" s="5" t="str">
        <f>IV.Contrataciones!$B$1</f>
        <v>_06_Hacienda_y_Crédito_Público</v>
      </c>
      <c r="C7" s="5" t="str">
        <f>IV.Contrataciones!$B$2</f>
        <v>Comisión Nacional de Seguros y Fianzas</v>
      </c>
      <c r="D7" s="10">
        <v>2023</v>
      </c>
      <c r="E7" s="14" t="s">
        <v>582</v>
      </c>
      <c r="F7" s="14">
        <f>IV.Contrataciones!$G$6</f>
        <v>3</v>
      </c>
      <c r="G7" s="14">
        <f>IV.Contrataciones!$G$7</f>
        <v>1</v>
      </c>
      <c r="H7" s="14">
        <f>IV.Contrataciones!$G$8</f>
        <v>1</v>
      </c>
      <c r="I7" s="14">
        <f>IV.Contrataciones!$G$9</f>
        <v>1</v>
      </c>
      <c r="J7" s="14">
        <f>SUM(Tabla6891525[[#This Row],[Licitación Pública]:[Adjudicación directa]])</f>
        <v>3</v>
      </c>
      <c r="K7" s="14" t="b">
        <f>Tabla6891525[[#This Row],[Validación]]=Tabla6891525[[#This Row],[Total]]</f>
        <v>1</v>
      </c>
      <c r="L7" s="5"/>
      <c r="M7" s="5"/>
      <c r="N7" s="5"/>
      <c r="O7" s="5"/>
      <c r="P7" s="5"/>
      <c r="Q7" s="5"/>
      <c r="R7" s="5"/>
    </row>
    <row r="8" spans="1:20" s="10" customFormat="1" x14ac:dyDescent="0.25">
      <c r="A8" s="5">
        <v>1</v>
      </c>
      <c r="B8" s="5" t="str">
        <f>IV.Contrataciones!$B$1</f>
        <v>_06_Hacienda_y_Crédito_Público</v>
      </c>
      <c r="C8" s="5" t="str">
        <f>IV.Contrataciones!$B$2</f>
        <v>Comisión Nacional de Seguros y Fianzas</v>
      </c>
      <c r="D8" s="10">
        <v>2023</v>
      </c>
      <c r="E8" s="14" t="s">
        <v>129</v>
      </c>
      <c r="F8" s="14">
        <f>IV.Contrataciones!$H$6</f>
        <v>58</v>
      </c>
      <c r="G8" s="14">
        <f>IV.Contrataciones!$H$7</f>
        <v>13</v>
      </c>
      <c r="H8" s="14">
        <f>IV.Contrataciones!$H$8</f>
        <v>0</v>
      </c>
      <c r="I8" s="14">
        <f>IV.Contrataciones!$H$9</f>
        <v>45</v>
      </c>
      <c r="J8" s="14">
        <f>SUM(Tabla6891525[[#This Row],[Licitación Pública]:[Adjudicación directa]])</f>
        <v>58</v>
      </c>
      <c r="K8" s="14" t="b">
        <f>Tabla6891525[[#This Row],[Validación]]=Tabla6891525[[#This Row],[Total]]</f>
        <v>1</v>
      </c>
      <c r="L8" s="5"/>
      <c r="M8" s="5"/>
      <c r="N8" s="5"/>
      <c r="O8" s="5"/>
      <c r="P8" s="5"/>
      <c r="Q8" s="5"/>
      <c r="R8" s="5"/>
    </row>
    <row r="9" spans="1:20" s="10" customFormat="1" x14ac:dyDescent="0.25">
      <c r="A9" s="5">
        <v>1</v>
      </c>
      <c r="B9" s="5" t="str">
        <f>IV.Contrataciones!$B$1</f>
        <v>_06_Hacienda_y_Crédito_Público</v>
      </c>
      <c r="C9" s="5" t="str">
        <f>IV.Contrataciones!$B$2</f>
        <v>Comisión Nacional de Seguros y Fianzas</v>
      </c>
      <c r="D9" s="10">
        <v>2023</v>
      </c>
      <c r="E9" s="14" t="s">
        <v>130</v>
      </c>
      <c r="F9" s="14">
        <f>IV.Contrataciones!$I$6</f>
        <v>30</v>
      </c>
      <c r="G9" s="14">
        <f>IV.Contrataciones!$I$7</f>
        <v>18</v>
      </c>
      <c r="H9" s="14">
        <f>IV.Contrataciones!$I$8</f>
        <v>0</v>
      </c>
      <c r="I9" s="14">
        <f>IV.Contrataciones!$I$9</f>
        <v>12</v>
      </c>
      <c r="J9" s="14">
        <f>SUM(Tabla6891525[[#This Row],[Licitación Pública]:[Adjudicación directa]])</f>
        <v>30</v>
      </c>
      <c r="K9" s="14" t="b">
        <f>Tabla6891525[[#This Row],[Validación]]=Tabla6891525[[#This Row],[Total]]</f>
        <v>1</v>
      </c>
      <c r="L9" s="5"/>
      <c r="M9" s="5"/>
      <c r="N9" s="5"/>
      <c r="O9" s="5"/>
      <c r="P9" s="5"/>
      <c r="Q9" s="5"/>
      <c r="R9" s="5"/>
    </row>
    <row r="10" spans="1:20" s="10" customFormat="1" x14ac:dyDescent="0.25">
      <c r="A10" s="5">
        <v>1</v>
      </c>
      <c r="B10" s="5" t="str">
        <f>IV.Contrataciones!$B$1</f>
        <v>_06_Hacienda_y_Crédito_Público</v>
      </c>
      <c r="C10" s="5" t="str">
        <f>IV.Contrataciones!$B$2</f>
        <v>Comisión Nacional de Seguros y Fianzas</v>
      </c>
      <c r="D10" s="10">
        <v>2023</v>
      </c>
      <c r="E10" s="14" t="s">
        <v>131</v>
      </c>
      <c r="F10" s="14">
        <f>IV.Contrataciones!$J$6</f>
        <v>0</v>
      </c>
      <c r="G10" s="14">
        <f>IV.Contrataciones!$J$7</f>
        <v>0</v>
      </c>
      <c r="H10" s="14">
        <f>IV.Contrataciones!$J$8</f>
        <v>0</v>
      </c>
      <c r="I10" s="14">
        <f>IV.Contrataciones!$J$9</f>
        <v>0</v>
      </c>
      <c r="J10" s="14">
        <f>SUM(Tabla6891525[[#This Row],[Licitación Pública]:[Adjudicación directa]])</f>
        <v>0</v>
      </c>
      <c r="K10" s="14" t="b">
        <f>Tabla6891525[[#This Row],[Validación]]=Tabla6891525[[#This Row],[Total]]</f>
        <v>1</v>
      </c>
      <c r="L10" s="5"/>
      <c r="M10" s="5"/>
      <c r="N10" s="5"/>
      <c r="O10" s="5"/>
      <c r="P10" s="5"/>
      <c r="Q10" s="5"/>
      <c r="R10" s="5"/>
    </row>
    <row r="11" spans="1:20" s="10" customFormat="1" x14ac:dyDescent="0.25">
      <c r="A11" s="5">
        <v>1</v>
      </c>
      <c r="B11" s="5" t="str">
        <f>IV.Contrataciones!$B$1</f>
        <v>_06_Hacienda_y_Crédito_Público</v>
      </c>
      <c r="C11" s="5" t="str">
        <f>IV.Contrataciones!$B$2</f>
        <v>Comisión Nacional de Seguros y Fianzas</v>
      </c>
      <c r="D11" s="10">
        <v>2023</v>
      </c>
      <c r="E11" s="14" t="s">
        <v>132</v>
      </c>
      <c r="F11" s="14">
        <f>IV.Contrataciones!$K$6</f>
        <v>30</v>
      </c>
      <c r="G11" s="14">
        <f>IV.Contrataciones!$K$7</f>
        <v>18</v>
      </c>
      <c r="H11" s="14">
        <f>IV.Contrataciones!$K$8</f>
        <v>0</v>
      </c>
      <c r="I11" s="14">
        <f>IV.Contrataciones!$K$9</f>
        <v>12</v>
      </c>
      <c r="J11" s="14">
        <f>SUM(Tabla6891525[[#This Row],[Licitación Pública]:[Adjudicación directa]])</f>
        <v>30</v>
      </c>
      <c r="K11" s="14" t="b">
        <f>Tabla6891525[[#This Row],[Validación]]=Tabla6891525[[#This Row],[Total]]</f>
        <v>1</v>
      </c>
      <c r="L11" s="5"/>
      <c r="M11" s="5"/>
      <c r="N11" s="5"/>
      <c r="O11" s="5"/>
      <c r="P11" s="5"/>
      <c r="Q11" s="5"/>
      <c r="R11" s="5"/>
    </row>
    <row r="12" spans="1:20" s="10" customFormat="1" x14ac:dyDescent="0.25">
      <c r="A12" s="5">
        <v>1</v>
      </c>
      <c r="B12" s="5" t="str">
        <f>IV.Contrataciones!$B$1</f>
        <v>_06_Hacienda_y_Crédito_Público</v>
      </c>
      <c r="C12" s="5" t="str">
        <f>IV.Contrataciones!$B$2</f>
        <v>Comisión Nacional de Seguros y Fianzas</v>
      </c>
      <c r="D12" s="10">
        <v>2023</v>
      </c>
      <c r="E12" s="14" t="s">
        <v>133</v>
      </c>
      <c r="F12" s="14">
        <f>IV.Contrataciones!$L$6</f>
        <v>0</v>
      </c>
      <c r="G12" s="14">
        <f>IV.Contrataciones!$L$7</f>
        <v>0</v>
      </c>
      <c r="H12" s="14">
        <f>IV.Contrataciones!$L$8</f>
        <v>0</v>
      </c>
      <c r="I12" s="14">
        <f>IV.Contrataciones!$L$9</f>
        <v>0</v>
      </c>
      <c r="J12" s="14">
        <f>SUM(Tabla6891525[[#This Row],[Licitación Pública]:[Adjudicación directa]])</f>
        <v>0</v>
      </c>
      <c r="K12" s="14" t="b">
        <f>Tabla6891525[[#This Row],[Validación]]=Tabla6891525[[#This Row],[Total]]</f>
        <v>1</v>
      </c>
      <c r="L12" s="5"/>
      <c r="M12" s="5"/>
      <c r="N12" s="5"/>
      <c r="O12" s="5"/>
      <c r="P12" s="5"/>
      <c r="Q12" s="5"/>
      <c r="R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row r="411" spans="1:20" s="10" customFormat="1" x14ac:dyDescent="0.25">
      <c r="A411" s="5"/>
      <c r="B411" s="5"/>
      <c r="C411" s="5"/>
      <c r="D411" s="5"/>
      <c r="E411" s="5"/>
      <c r="F411" s="5"/>
      <c r="G411" s="5"/>
      <c r="H411" s="5"/>
      <c r="I411" s="5"/>
      <c r="J411" s="5"/>
      <c r="K411" s="5"/>
      <c r="L411" s="5"/>
      <c r="M411" s="5"/>
      <c r="N411" s="5"/>
      <c r="O411" s="5"/>
      <c r="P411" s="5"/>
      <c r="Q411" s="5"/>
      <c r="R411" s="5"/>
      <c r="S411" s="5"/>
      <c r="T411" s="5"/>
    </row>
    <row r="412" spans="1:20" s="10" customFormat="1" x14ac:dyDescent="0.25">
      <c r="A412" s="5"/>
      <c r="B412" s="5"/>
      <c r="C412" s="5"/>
      <c r="D412" s="5"/>
      <c r="E412" s="5"/>
      <c r="F412" s="5"/>
      <c r="G412" s="5"/>
      <c r="H412" s="5"/>
      <c r="I412" s="5"/>
      <c r="J412" s="5"/>
      <c r="K412" s="5"/>
      <c r="L412" s="5"/>
      <c r="M412" s="5"/>
      <c r="N412" s="5"/>
      <c r="O412" s="5"/>
      <c r="P412" s="5"/>
      <c r="Q412" s="5"/>
      <c r="R412" s="5"/>
      <c r="S412" s="5"/>
      <c r="T412" s="5"/>
    </row>
    <row r="413" spans="1:20" s="10" customFormat="1" x14ac:dyDescent="0.25">
      <c r="A413" s="5"/>
      <c r="B413" s="5"/>
      <c r="C413" s="5"/>
      <c r="D413" s="5"/>
      <c r="E413" s="5"/>
      <c r="F413" s="5"/>
      <c r="G413" s="5"/>
      <c r="H413" s="5"/>
      <c r="I413" s="5"/>
      <c r="J413" s="5"/>
      <c r="K413" s="5"/>
      <c r="L413" s="5"/>
      <c r="M413" s="5"/>
      <c r="N413" s="5"/>
      <c r="O413" s="5"/>
      <c r="P413" s="5"/>
      <c r="Q413" s="5"/>
      <c r="R413" s="5"/>
      <c r="S413" s="5"/>
      <c r="T413" s="5"/>
    </row>
    <row r="414" spans="1:20" s="10" customFormat="1" x14ac:dyDescent="0.25">
      <c r="A414" s="5"/>
      <c r="B414" s="5"/>
      <c r="C414" s="5"/>
      <c r="D414" s="5"/>
      <c r="E414" s="5"/>
      <c r="F414" s="5"/>
      <c r="G414" s="5"/>
      <c r="H414" s="5"/>
      <c r="I414" s="5"/>
      <c r="J414" s="5"/>
      <c r="K414" s="5"/>
      <c r="L414" s="5"/>
      <c r="M414" s="5"/>
      <c r="N414" s="5"/>
      <c r="O414" s="5"/>
      <c r="P414" s="5"/>
      <c r="Q414" s="5"/>
      <c r="R414" s="5"/>
      <c r="S414" s="5"/>
      <c r="T414" s="5"/>
    </row>
    <row r="415" spans="1:20" s="10" customFormat="1" x14ac:dyDescent="0.25">
      <c r="A415" s="5"/>
      <c r="B415" s="5"/>
      <c r="C415" s="5"/>
      <c r="D415" s="5"/>
      <c r="E415" s="5"/>
      <c r="F415" s="5"/>
      <c r="G415" s="5"/>
      <c r="H415" s="5"/>
      <c r="I415" s="5"/>
      <c r="J415" s="5"/>
      <c r="K415" s="5"/>
      <c r="L415" s="5"/>
      <c r="M415" s="5"/>
      <c r="N415" s="5"/>
      <c r="O415" s="5"/>
      <c r="P415" s="5"/>
      <c r="Q415" s="5"/>
      <c r="R415" s="5"/>
      <c r="S415" s="5"/>
      <c r="T415" s="5"/>
    </row>
    <row r="416" spans="1:20" s="10" customFormat="1" x14ac:dyDescent="0.25">
      <c r="A416" s="5"/>
      <c r="B416" s="5"/>
      <c r="C416" s="5"/>
      <c r="D416" s="5"/>
      <c r="E416" s="5"/>
      <c r="F416" s="5"/>
      <c r="G416" s="5"/>
      <c r="H416" s="5"/>
      <c r="I416" s="5"/>
      <c r="J416" s="5"/>
      <c r="K416" s="5"/>
      <c r="L416" s="5"/>
      <c r="M416" s="5"/>
      <c r="N416" s="5"/>
      <c r="O416" s="5"/>
      <c r="P416" s="5"/>
      <c r="Q416" s="5"/>
      <c r="R416" s="5"/>
      <c r="S416" s="5"/>
      <c r="T416" s="5"/>
    </row>
    <row r="417" spans="1:20" s="10" customFormat="1" x14ac:dyDescent="0.25">
      <c r="A417" s="5"/>
      <c r="B417" s="5"/>
      <c r="C417" s="5"/>
      <c r="D417" s="5"/>
      <c r="E417" s="5"/>
      <c r="F417" s="5"/>
      <c r="G417" s="5"/>
      <c r="H417" s="5"/>
      <c r="I417" s="5"/>
      <c r="J417" s="5"/>
      <c r="K417" s="5"/>
      <c r="L417" s="5"/>
      <c r="M417" s="5"/>
      <c r="N417" s="5"/>
      <c r="O417" s="5"/>
      <c r="P417" s="5"/>
      <c r="Q417" s="5"/>
      <c r="R417" s="5"/>
      <c r="S417" s="5"/>
      <c r="T417" s="5"/>
    </row>
    <row r="418" spans="1:20" s="10" customFormat="1" x14ac:dyDescent="0.25">
      <c r="A418" s="5"/>
      <c r="B418" s="5"/>
      <c r="C418" s="5"/>
      <c r="D418" s="5"/>
      <c r="E418" s="5"/>
      <c r="F418" s="5"/>
      <c r="G418" s="5"/>
      <c r="H418" s="5"/>
      <c r="I418" s="5"/>
      <c r="J418" s="5"/>
      <c r="K418" s="5"/>
      <c r="L418" s="5"/>
      <c r="M418" s="5"/>
      <c r="N418" s="5"/>
      <c r="O418" s="5"/>
      <c r="P418" s="5"/>
      <c r="Q418" s="5"/>
      <c r="R418" s="5"/>
      <c r="S418" s="5"/>
      <c r="T418" s="5"/>
    </row>
    <row r="419" spans="1:20" s="10" customFormat="1" x14ac:dyDescent="0.25">
      <c r="A419" s="5"/>
      <c r="B419" s="5"/>
      <c r="C419" s="5"/>
      <c r="D419" s="5"/>
      <c r="E419" s="5"/>
      <c r="F419" s="5"/>
      <c r="G419" s="5"/>
      <c r="H419" s="5"/>
      <c r="I419" s="5"/>
      <c r="J419" s="5"/>
      <c r="K419" s="5"/>
      <c r="L419" s="5"/>
      <c r="M419" s="5"/>
      <c r="N419" s="5"/>
      <c r="O419" s="5"/>
      <c r="P419" s="5"/>
      <c r="Q419" s="5"/>
      <c r="R419" s="5"/>
      <c r="S419" s="5"/>
      <c r="T419" s="5"/>
    </row>
    <row r="420" spans="1:20" s="10" customFormat="1" x14ac:dyDescent="0.25">
      <c r="A420" s="5"/>
      <c r="B420" s="5"/>
      <c r="C420" s="5"/>
      <c r="D420" s="5"/>
      <c r="E420" s="5"/>
      <c r="F420" s="5"/>
      <c r="G420" s="5"/>
      <c r="H420" s="5"/>
      <c r="I420" s="5"/>
      <c r="J420" s="5"/>
      <c r="K420" s="5"/>
      <c r="L420" s="5"/>
      <c r="M420" s="5"/>
      <c r="N420" s="5"/>
      <c r="O420" s="5"/>
      <c r="P420" s="5"/>
      <c r="Q420" s="5"/>
      <c r="R420" s="5"/>
      <c r="S420" s="5"/>
      <c r="T420" s="5"/>
    </row>
    <row r="421" spans="1:20" s="10" customFormat="1" x14ac:dyDescent="0.25">
      <c r="A421" s="5"/>
      <c r="B421" s="5"/>
      <c r="C421" s="5"/>
      <c r="D421" s="5"/>
      <c r="E421" s="5"/>
      <c r="F421" s="5"/>
      <c r="G421" s="5"/>
      <c r="H421" s="5"/>
      <c r="I421" s="5"/>
      <c r="J421" s="5"/>
      <c r="K421" s="5"/>
      <c r="L421" s="5"/>
      <c r="M421" s="5"/>
      <c r="N421" s="5"/>
      <c r="O421" s="5"/>
      <c r="P421" s="5"/>
      <c r="Q421" s="5"/>
      <c r="R421" s="5"/>
      <c r="S421" s="5"/>
      <c r="T421" s="5"/>
    </row>
    <row r="422" spans="1:20" s="10" customFormat="1" x14ac:dyDescent="0.25">
      <c r="A422" s="5"/>
      <c r="B422" s="5"/>
      <c r="C422" s="5"/>
      <c r="D422" s="5"/>
      <c r="E422" s="5"/>
      <c r="F422" s="5"/>
      <c r="G422" s="5"/>
      <c r="H422" s="5"/>
      <c r="I422" s="5"/>
      <c r="J422" s="5"/>
      <c r="K422" s="5"/>
      <c r="L422" s="5"/>
      <c r="M422" s="5"/>
      <c r="N422" s="5"/>
      <c r="O422" s="5"/>
      <c r="P422" s="5"/>
      <c r="Q422" s="5"/>
      <c r="R422" s="5"/>
      <c r="S422" s="5"/>
      <c r="T422" s="5"/>
    </row>
    <row r="423" spans="1:20" s="10" customFormat="1" x14ac:dyDescent="0.25">
      <c r="A423" s="5"/>
      <c r="B423" s="5"/>
      <c r="C423" s="5"/>
      <c r="D423" s="5"/>
      <c r="E423" s="5"/>
      <c r="F423" s="5"/>
      <c r="G423" s="5"/>
      <c r="H423" s="5"/>
      <c r="I423" s="5"/>
      <c r="J423" s="5"/>
      <c r="K423" s="5"/>
      <c r="L423" s="5"/>
      <c r="M423" s="5"/>
      <c r="N423" s="5"/>
      <c r="O423" s="5"/>
      <c r="P423" s="5"/>
      <c r="Q423" s="5"/>
      <c r="R423" s="5"/>
      <c r="S423" s="5"/>
      <c r="T423" s="5"/>
    </row>
    <row r="424" spans="1:20" s="10" customFormat="1" x14ac:dyDescent="0.25">
      <c r="A424" s="5"/>
      <c r="B424" s="5"/>
      <c r="C424" s="5"/>
      <c r="D424" s="5"/>
      <c r="E424" s="5"/>
      <c r="F424" s="5"/>
      <c r="G424" s="5"/>
      <c r="H424" s="5"/>
      <c r="I424" s="5"/>
      <c r="J424" s="5"/>
      <c r="K424" s="5"/>
      <c r="L424" s="5"/>
      <c r="M424" s="5"/>
      <c r="N424" s="5"/>
      <c r="O424" s="5"/>
      <c r="P424" s="5"/>
      <c r="Q424" s="5"/>
      <c r="R424" s="5"/>
      <c r="S424" s="5"/>
      <c r="T424" s="5"/>
    </row>
    <row r="425" spans="1:20" s="10" customFormat="1" x14ac:dyDescent="0.25">
      <c r="A425" s="5"/>
      <c r="B425" s="5"/>
      <c r="C425" s="5"/>
      <c r="D425" s="5"/>
      <c r="E425" s="5"/>
      <c r="F425" s="5"/>
      <c r="G425" s="5"/>
      <c r="H425" s="5"/>
      <c r="I425" s="5"/>
      <c r="J425" s="5"/>
      <c r="K425" s="5"/>
      <c r="L425" s="5"/>
      <c r="M425" s="5"/>
      <c r="N425" s="5"/>
      <c r="O425" s="5"/>
      <c r="P425" s="5"/>
      <c r="Q425" s="5"/>
      <c r="R425" s="5"/>
      <c r="S425" s="5"/>
      <c r="T425" s="5"/>
    </row>
    <row r="426" spans="1:20" s="10" customFormat="1" x14ac:dyDescent="0.25">
      <c r="A426" s="5"/>
      <c r="B426" s="5"/>
      <c r="C426" s="5"/>
      <c r="D426" s="5"/>
      <c r="E426" s="5"/>
      <c r="F426" s="5"/>
      <c r="G426" s="5"/>
      <c r="H426" s="5"/>
      <c r="I426" s="5"/>
      <c r="J426" s="5"/>
      <c r="K426" s="5"/>
      <c r="L426" s="5"/>
      <c r="M426" s="5"/>
      <c r="N426" s="5"/>
      <c r="O426" s="5"/>
      <c r="P426" s="5"/>
      <c r="Q426" s="5"/>
      <c r="R426" s="5"/>
      <c r="S426" s="5"/>
      <c r="T426" s="5"/>
    </row>
    <row r="427" spans="1:20" s="10" customFormat="1" x14ac:dyDescent="0.25">
      <c r="A427" s="5"/>
      <c r="B427" s="5"/>
      <c r="C427" s="5"/>
      <c r="D427" s="5"/>
      <c r="E427" s="5"/>
      <c r="F427" s="5"/>
      <c r="G427" s="5"/>
      <c r="H427" s="5"/>
      <c r="I427" s="5"/>
      <c r="J427" s="5"/>
      <c r="K427" s="5"/>
      <c r="L427" s="5"/>
      <c r="M427" s="5"/>
      <c r="N427" s="5"/>
      <c r="O427" s="5"/>
      <c r="P427" s="5"/>
      <c r="Q427" s="5"/>
      <c r="R427" s="5"/>
      <c r="S427" s="5"/>
      <c r="T427" s="5"/>
    </row>
    <row r="428" spans="1:20" s="10" customFormat="1" x14ac:dyDescent="0.25">
      <c r="A428" s="5"/>
      <c r="B428" s="5"/>
      <c r="C428" s="5"/>
      <c r="D428" s="5"/>
      <c r="E428" s="5"/>
      <c r="F428" s="5"/>
      <c r="G428" s="5"/>
      <c r="H428" s="5"/>
      <c r="I428" s="5"/>
      <c r="J428" s="5"/>
      <c r="K428" s="5"/>
      <c r="L428" s="5"/>
      <c r="M428" s="5"/>
      <c r="N428" s="5"/>
      <c r="O428" s="5"/>
      <c r="P428" s="5"/>
      <c r="Q428" s="5"/>
      <c r="R428" s="5"/>
      <c r="S428" s="5"/>
      <c r="T428" s="5"/>
    </row>
    <row r="429" spans="1:20" s="10" customFormat="1" x14ac:dyDescent="0.25">
      <c r="A429" s="5"/>
      <c r="B429" s="5"/>
      <c r="C429" s="5"/>
      <c r="D429" s="5"/>
      <c r="E429" s="5"/>
      <c r="F429" s="5"/>
      <c r="G429" s="5"/>
      <c r="H429" s="5"/>
      <c r="I429" s="5"/>
      <c r="J429" s="5"/>
      <c r="K429" s="5"/>
      <c r="L429" s="5"/>
      <c r="M429" s="5"/>
      <c r="N429" s="5"/>
      <c r="O429" s="5"/>
      <c r="P429" s="5"/>
      <c r="Q429" s="5"/>
      <c r="R429" s="5"/>
      <c r="S429" s="5"/>
      <c r="T429" s="5"/>
    </row>
    <row r="430" spans="1:20" s="10" customFormat="1" x14ac:dyDescent="0.25">
      <c r="A430" s="5"/>
      <c r="B430" s="5"/>
      <c r="C430" s="5"/>
      <c r="D430" s="5"/>
      <c r="E430" s="5"/>
      <c r="F430" s="5"/>
      <c r="G430" s="5"/>
      <c r="H430" s="5"/>
      <c r="I430" s="5"/>
      <c r="J430" s="5"/>
      <c r="K430" s="5"/>
      <c r="L430" s="5"/>
      <c r="M430" s="5"/>
      <c r="N430" s="5"/>
      <c r="O430" s="5"/>
      <c r="P430" s="5"/>
      <c r="Q430" s="5"/>
      <c r="R430" s="5"/>
      <c r="S430" s="5"/>
      <c r="T430" s="5"/>
    </row>
    <row r="431" spans="1:20" s="10" customFormat="1" x14ac:dyDescent="0.25">
      <c r="A431" s="5"/>
      <c r="B431" s="5"/>
      <c r="C431" s="5"/>
      <c r="D431" s="5"/>
      <c r="E431" s="5"/>
      <c r="F431" s="5"/>
      <c r="G431" s="5"/>
      <c r="H431" s="5"/>
      <c r="I431" s="5"/>
      <c r="J431" s="5"/>
      <c r="K431" s="5"/>
      <c r="L431" s="5"/>
      <c r="M431" s="5"/>
      <c r="N431" s="5"/>
      <c r="O431" s="5"/>
      <c r="P431" s="5"/>
      <c r="Q431" s="5"/>
      <c r="R431" s="5"/>
      <c r="S431" s="5"/>
      <c r="T431" s="5"/>
    </row>
    <row r="432" spans="1:20" s="10" customFormat="1" x14ac:dyDescent="0.25">
      <c r="A432" s="5"/>
      <c r="B432" s="5"/>
      <c r="C432" s="5"/>
      <c r="D432" s="5"/>
      <c r="E432" s="5"/>
      <c r="F432" s="5"/>
      <c r="G432" s="5"/>
      <c r="H432" s="5"/>
      <c r="I432" s="5"/>
      <c r="J432" s="5"/>
      <c r="K432" s="5"/>
      <c r="L432" s="5"/>
      <c r="M432" s="5"/>
      <c r="N432" s="5"/>
      <c r="O432" s="5"/>
      <c r="P432" s="5"/>
      <c r="Q432" s="5"/>
      <c r="R432" s="5"/>
      <c r="S432" s="5"/>
      <c r="T432" s="5"/>
    </row>
    <row r="433" spans="1:20" s="10" customFormat="1" x14ac:dyDescent="0.25">
      <c r="A433" s="5"/>
      <c r="B433" s="5"/>
      <c r="C433" s="5"/>
      <c r="D433" s="5"/>
      <c r="E433" s="5"/>
      <c r="F433" s="5"/>
      <c r="G433" s="5"/>
      <c r="H433" s="5"/>
      <c r="I433" s="5"/>
      <c r="J433" s="5"/>
      <c r="K433" s="5"/>
      <c r="L433" s="5"/>
      <c r="M433" s="5"/>
      <c r="N433" s="5"/>
      <c r="O433" s="5"/>
      <c r="P433" s="5"/>
      <c r="Q433" s="5"/>
      <c r="R433" s="5"/>
      <c r="S433" s="5"/>
      <c r="T433" s="5"/>
    </row>
    <row r="434" spans="1:20" s="10" customFormat="1" x14ac:dyDescent="0.25">
      <c r="A434" s="5"/>
      <c r="B434" s="5"/>
      <c r="C434" s="5"/>
      <c r="D434" s="5"/>
      <c r="E434" s="5"/>
      <c r="F434" s="5"/>
      <c r="G434" s="5"/>
      <c r="H434" s="5"/>
      <c r="I434" s="5"/>
      <c r="J434" s="5"/>
      <c r="K434" s="5"/>
      <c r="L434" s="5"/>
      <c r="M434" s="5"/>
      <c r="N434" s="5"/>
      <c r="O434" s="5"/>
      <c r="P434" s="5"/>
      <c r="Q434" s="5"/>
      <c r="R434" s="5"/>
      <c r="S434" s="5"/>
      <c r="T434" s="5"/>
    </row>
    <row r="435" spans="1:20" s="10" customFormat="1" x14ac:dyDescent="0.25">
      <c r="A435" s="5"/>
      <c r="B435" s="5"/>
      <c r="C435" s="5"/>
      <c r="D435" s="5"/>
      <c r="E435" s="5"/>
      <c r="F435" s="5"/>
      <c r="G435" s="5"/>
      <c r="H435" s="5"/>
      <c r="I435" s="5"/>
      <c r="J435" s="5"/>
      <c r="K435" s="5"/>
      <c r="L435" s="5"/>
      <c r="M435" s="5"/>
      <c r="N435" s="5"/>
      <c r="O435" s="5"/>
      <c r="P435" s="5"/>
      <c r="Q435" s="5"/>
      <c r="R435" s="5"/>
      <c r="S435" s="5"/>
      <c r="T435" s="5"/>
    </row>
    <row r="436" spans="1:20" s="10" customFormat="1" x14ac:dyDescent="0.25">
      <c r="A436" s="5"/>
      <c r="B436" s="5"/>
      <c r="C436" s="5"/>
      <c r="D436" s="5"/>
      <c r="E436" s="5"/>
      <c r="F436" s="5"/>
      <c r="G436" s="5"/>
      <c r="H436" s="5"/>
      <c r="I436" s="5"/>
      <c r="J436" s="5"/>
      <c r="K436" s="5"/>
      <c r="L436" s="5"/>
      <c r="M436" s="5"/>
      <c r="N436" s="5"/>
      <c r="O436" s="5"/>
      <c r="P436" s="5"/>
      <c r="Q436" s="5"/>
      <c r="R436" s="5"/>
      <c r="S436" s="5"/>
      <c r="T436" s="5"/>
    </row>
    <row r="437" spans="1:20" s="10" customFormat="1" x14ac:dyDescent="0.25">
      <c r="A437" s="5"/>
      <c r="B437" s="5"/>
      <c r="C437" s="5"/>
      <c r="D437" s="5"/>
      <c r="E437" s="5"/>
      <c r="F437" s="5"/>
      <c r="G437" s="5"/>
      <c r="H437" s="5"/>
      <c r="I437" s="5"/>
      <c r="J437" s="5"/>
      <c r="K437" s="5"/>
      <c r="L437" s="5"/>
      <c r="M437" s="5"/>
      <c r="N437" s="5"/>
      <c r="O437" s="5"/>
      <c r="P437" s="5"/>
      <c r="Q437" s="5"/>
      <c r="R437" s="5"/>
      <c r="S437" s="5"/>
      <c r="T437" s="5"/>
    </row>
    <row r="438" spans="1:20" s="10" customFormat="1" x14ac:dyDescent="0.25">
      <c r="A438" s="5"/>
      <c r="B438" s="5"/>
      <c r="C438" s="5"/>
      <c r="D438" s="5"/>
      <c r="E438" s="5"/>
      <c r="F438" s="5"/>
      <c r="G438" s="5"/>
      <c r="H438" s="5"/>
      <c r="I438" s="5"/>
      <c r="J438" s="5"/>
      <c r="K438" s="5"/>
      <c r="L438" s="5"/>
      <c r="M438" s="5"/>
      <c r="N438" s="5"/>
      <c r="O438" s="5"/>
      <c r="P438" s="5"/>
      <c r="Q438" s="5"/>
      <c r="R438" s="5"/>
      <c r="S438" s="5"/>
      <c r="T438" s="5"/>
    </row>
    <row r="439" spans="1:20" s="10" customFormat="1" x14ac:dyDescent="0.25">
      <c r="A439" s="5"/>
      <c r="B439" s="5"/>
      <c r="C439" s="5"/>
      <c r="D439" s="5"/>
      <c r="E439" s="5"/>
      <c r="F439" s="5"/>
      <c r="G439" s="5"/>
      <c r="H439" s="5"/>
      <c r="I439" s="5"/>
      <c r="J439" s="5"/>
      <c r="K439" s="5"/>
      <c r="L439" s="5"/>
      <c r="M439" s="5"/>
      <c r="N439" s="5"/>
      <c r="O439" s="5"/>
      <c r="P439" s="5"/>
      <c r="Q439" s="5"/>
      <c r="R439" s="5"/>
      <c r="S439" s="5"/>
      <c r="T439" s="5"/>
    </row>
    <row r="440" spans="1:20" s="10" customFormat="1" x14ac:dyDescent="0.25">
      <c r="A440" s="5"/>
      <c r="B440" s="5"/>
      <c r="C440" s="5"/>
      <c r="D440" s="5"/>
      <c r="E440" s="5"/>
      <c r="F440" s="5"/>
      <c r="G440" s="5"/>
      <c r="H440" s="5"/>
      <c r="I440" s="5"/>
      <c r="J440" s="5"/>
      <c r="K440" s="5"/>
      <c r="L440" s="5"/>
      <c r="M440" s="5"/>
      <c r="N440" s="5"/>
      <c r="O440" s="5"/>
      <c r="P440" s="5"/>
      <c r="Q440" s="5"/>
      <c r="R440" s="5"/>
      <c r="S440" s="5"/>
      <c r="T440" s="5"/>
    </row>
    <row r="441" spans="1:20" s="10" customFormat="1" x14ac:dyDescent="0.25">
      <c r="A441" s="5"/>
      <c r="B441" s="5"/>
      <c r="C441" s="5"/>
      <c r="D441" s="5"/>
      <c r="E441" s="5"/>
      <c r="F441" s="5"/>
      <c r="G441" s="5"/>
      <c r="H441" s="5"/>
      <c r="I441" s="5"/>
      <c r="J441" s="5"/>
      <c r="K441" s="5"/>
      <c r="L441" s="5"/>
      <c r="M441" s="5"/>
      <c r="N441" s="5"/>
      <c r="O441" s="5"/>
      <c r="P441" s="5"/>
      <c r="Q441" s="5"/>
      <c r="R441" s="5"/>
      <c r="S441" s="5"/>
      <c r="T441" s="5"/>
    </row>
  </sheetData>
  <pageMargins left="0.7" right="0.7" top="0.75" bottom="0.75" header="0.3" footer="0.3"/>
  <pageSetup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249977111117893"/>
  </sheetPr>
  <dimension ref="A1:T468"/>
  <sheetViews>
    <sheetView showGridLines="0" zoomScaleNormal="100" workbookViewId="0">
      <selection activeCell="C39" sqref="C39"/>
    </sheetView>
  </sheetViews>
  <sheetFormatPr baseColWidth="10" defaultColWidth="27.140625" defaultRowHeight="12.75" x14ac:dyDescent="0.25"/>
  <cols>
    <col min="1" max="1" width="7.42578125" style="5" bestFit="1" customWidth="1"/>
    <col min="2" max="2" width="29.85546875" style="5" bestFit="1" customWidth="1"/>
    <col min="3" max="3" width="34" style="5" bestFit="1" customWidth="1"/>
    <col min="4" max="4" width="5" style="5" bestFit="1" customWidth="1"/>
    <col min="5" max="5" width="19.140625" style="5" bestFit="1" customWidth="1"/>
    <col min="6" max="6" width="8" style="5" bestFit="1" customWidth="1"/>
    <col min="7" max="7" width="10.85546875" style="5" bestFit="1" customWidth="1"/>
    <col min="8" max="9" width="11.140625" style="5" bestFit="1" customWidth="1"/>
    <col min="10" max="10" width="17.7109375" style="5" bestFit="1" customWidth="1"/>
    <col min="11" max="11" width="15.140625" style="5" bestFit="1" customWidth="1"/>
    <col min="12" max="12" width="10.28515625" style="5" bestFit="1" customWidth="1"/>
    <col min="13" max="13" width="9.28515625" style="5" bestFit="1" customWidth="1"/>
    <col min="14" max="14" width="20.85546875" style="5" bestFit="1" customWidth="1"/>
    <col min="15" max="15" width="14.7109375" style="5" bestFit="1" customWidth="1"/>
    <col min="16" max="16" width="10.42578125" style="5" bestFit="1" customWidth="1"/>
    <col min="17" max="17" width="12.28515625" style="5" bestFit="1" customWidth="1"/>
    <col min="18" max="18" width="10.85546875" style="5" bestFit="1" customWidth="1"/>
    <col min="19" max="19" width="14.7109375" style="5" bestFit="1" customWidth="1"/>
    <col min="20" max="20" width="10.85546875" style="5" bestFit="1" customWidth="1"/>
    <col min="21" max="16384" width="27.140625" style="5"/>
  </cols>
  <sheetData>
    <row r="1" spans="1:20" s="10" customFormat="1" ht="51" x14ac:dyDescent="0.25">
      <c r="A1" s="10" t="s">
        <v>565</v>
      </c>
      <c r="B1" s="10" t="s">
        <v>0</v>
      </c>
      <c r="C1" s="10" t="s">
        <v>566</v>
      </c>
      <c r="D1" s="10" t="s">
        <v>215</v>
      </c>
      <c r="E1" s="10" t="s">
        <v>583</v>
      </c>
      <c r="F1" s="10" t="s">
        <v>584</v>
      </c>
      <c r="G1" s="10" t="s">
        <v>585</v>
      </c>
      <c r="H1" s="10" t="s">
        <v>586</v>
      </c>
      <c r="I1" s="10" t="s">
        <v>587</v>
      </c>
      <c r="J1" s="10" t="s">
        <v>588</v>
      </c>
      <c r="K1" s="10" t="s">
        <v>589</v>
      </c>
      <c r="L1" s="10" t="s">
        <v>579</v>
      </c>
      <c r="M1" s="5"/>
      <c r="N1" s="5"/>
      <c r="O1" s="5"/>
      <c r="P1" s="5"/>
      <c r="Q1" s="5"/>
      <c r="R1" s="5"/>
      <c r="S1" s="5"/>
      <c r="T1" s="5"/>
    </row>
    <row r="2" spans="1:20" s="10" customFormat="1" x14ac:dyDescent="0.25">
      <c r="A2" s="5">
        <v>1</v>
      </c>
      <c r="B2" s="5" t="str">
        <f>'V.Comisiones y viáticos'!$B$1</f>
        <v>_06_Hacienda_y_Crédito_Público</v>
      </c>
      <c r="C2" s="5" t="str">
        <f>'V.Comisiones y viáticos'!$B$2</f>
        <v>Comisión Nacional de Seguros y Fianzas</v>
      </c>
      <c r="D2" s="10">
        <v>2018</v>
      </c>
      <c r="E2" s="14">
        <f>'V.Comisiones y viáticos'!$B$6</f>
        <v>90</v>
      </c>
      <c r="F2" s="14">
        <f>'V.Comisiones y viáticos'!$C$6</f>
        <v>61</v>
      </c>
      <c r="G2" s="14">
        <f>'V.Comisiones y viáticos'!$D$6</f>
        <v>651546.72000000009</v>
      </c>
      <c r="H2" s="14">
        <f>'V.Comisiones y viáticos'!$E$6</f>
        <v>28</v>
      </c>
      <c r="I2" s="14">
        <f>'V.Comisiones y viáticos'!$F$6</f>
        <v>12</v>
      </c>
      <c r="J2" s="14">
        <f>'V.Comisiones y viáticos'!$G$6</f>
        <v>1118838.5</v>
      </c>
      <c r="K2" s="14">
        <f>'V.Comisiones y viáticos'!$H$6</f>
        <v>1770385.2200000002</v>
      </c>
      <c r="L2" s="14" t="b">
        <f>SUM(G2,J2)=Tabla6891016[[#This Row],[Total presupuesto ejercido]]</f>
        <v>1</v>
      </c>
      <c r="M2" s="5"/>
      <c r="N2" s="5"/>
      <c r="O2" s="5"/>
      <c r="P2" s="5"/>
      <c r="Q2" s="5"/>
      <c r="R2" s="5"/>
      <c r="S2" s="5"/>
      <c r="T2" s="5"/>
    </row>
    <row r="3" spans="1:20" s="10" customFormat="1" x14ac:dyDescent="0.25">
      <c r="A3" s="5">
        <v>1</v>
      </c>
      <c r="B3" s="5" t="str">
        <f>'V.Comisiones y viáticos'!$B$1</f>
        <v>_06_Hacienda_y_Crédito_Público</v>
      </c>
      <c r="C3" s="5" t="str">
        <f>'V.Comisiones y viáticos'!$B$2</f>
        <v>Comisión Nacional de Seguros y Fianzas</v>
      </c>
      <c r="D3" s="10">
        <v>2019</v>
      </c>
      <c r="E3" s="14">
        <f>'V.Comisiones y viáticos'!$B$7</f>
        <v>36</v>
      </c>
      <c r="F3" s="14">
        <f>'V.Comisiones y viáticos'!$C$7</f>
        <v>42</v>
      </c>
      <c r="G3" s="14">
        <f>'V.Comisiones y viáticos'!$D$7</f>
        <v>319052.48</v>
      </c>
      <c r="H3" s="14">
        <f>'V.Comisiones y viáticos'!$E$7</f>
        <v>4</v>
      </c>
      <c r="I3" s="14">
        <f>'V.Comisiones y viáticos'!$F$7</f>
        <v>3</v>
      </c>
      <c r="J3" s="14">
        <f>'V.Comisiones y viáticos'!$G$7</f>
        <v>72137.5</v>
      </c>
      <c r="K3" s="14">
        <f>'V.Comisiones y viáticos'!$H$7</f>
        <v>391189.98</v>
      </c>
      <c r="L3" s="14" t="b">
        <f>SUM(G3,J3)=Tabla6891016[[#This Row],[Total presupuesto ejercido]]</f>
        <v>1</v>
      </c>
      <c r="M3" s="5"/>
      <c r="N3" s="5"/>
      <c r="O3" s="5"/>
      <c r="P3" s="5"/>
      <c r="Q3" s="5"/>
      <c r="R3" s="5"/>
      <c r="S3" s="5"/>
      <c r="T3" s="5"/>
    </row>
    <row r="4" spans="1:20" s="10" customFormat="1" x14ac:dyDescent="0.25">
      <c r="A4" s="5">
        <v>1</v>
      </c>
      <c r="B4" s="5" t="str">
        <f>'V.Comisiones y viáticos'!$B$1</f>
        <v>_06_Hacienda_y_Crédito_Público</v>
      </c>
      <c r="C4" s="5" t="str">
        <f>'V.Comisiones y viáticos'!$B$2</f>
        <v>Comisión Nacional de Seguros y Fianzas</v>
      </c>
      <c r="D4" s="10">
        <v>2020</v>
      </c>
      <c r="E4" s="14">
        <f>'V.Comisiones y viáticos'!$B$8</f>
        <v>13</v>
      </c>
      <c r="F4" s="14">
        <f>'V.Comisiones y viáticos'!$C$8</f>
        <v>15</v>
      </c>
      <c r="G4" s="14">
        <f>'V.Comisiones y viáticos'!$D$8</f>
        <v>71922.570000000007</v>
      </c>
      <c r="H4" s="14">
        <f>'V.Comisiones y viáticos'!$E$8</f>
        <v>1</v>
      </c>
      <c r="I4" s="14">
        <f>'V.Comisiones y viáticos'!$F$8</f>
        <v>2</v>
      </c>
      <c r="J4" s="14">
        <f>'V.Comisiones y viáticos'!$G$8</f>
        <v>68827.5</v>
      </c>
      <c r="K4" s="14">
        <f>'V.Comisiones y viáticos'!$H$8</f>
        <v>140750.07</v>
      </c>
      <c r="L4" s="14" t="b">
        <f>SUM(G4,J4)=Tabla6891016[[#This Row],[Total presupuesto ejercido]]</f>
        <v>1</v>
      </c>
      <c r="M4" s="5"/>
      <c r="N4" s="5"/>
      <c r="O4" s="5"/>
      <c r="P4" s="5"/>
      <c r="Q4" s="5"/>
      <c r="R4" s="5"/>
      <c r="S4" s="5"/>
      <c r="T4" s="5"/>
    </row>
    <row r="5" spans="1:20" s="10" customFormat="1" x14ac:dyDescent="0.25">
      <c r="A5" s="5">
        <v>1</v>
      </c>
      <c r="B5" s="5" t="str">
        <f>'V.Comisiones y viáticos'!$B$1</f>
        <v>_06_Hacienda_y_Crédito_Público</v>
      </c>
      <c r="C5" s="5" t="str">
        <f>'V.Comisiones y viáticos'!$B$2</f>
        <v>Comisión Nacional de Seguros y Fianzas</v>
      </c>
      <c r="D5" s="10">
        <v>2021</v>
      </c>
      <c r="E5" s="14">
        <f>'V.Comisiones y viáticos'!$B$9</f>
        <v>13</v>
      </c>
      <c r="F5" s="14">
        <f>'V.Comisiones y viáticos'!$C$9</f>
        <v>9</v>
      </c>
      <c r="G5" s="14">
        <f>'V.Comisiones y viáticos'!$D$9</f>
        <v>30674.120000000003</v>
      </c>
      <c r="H5" s="14">
        <f>'V.Comisiones y viáticos'!$E$9</f>
        <v>0</v>
      </c>
      <c r="I5" s="14">
        <f>'V.Comisiones y viáticos'!$F$9</f>
        <v>0</v>
      </c>
      <c r="J5" s="14">
        <f>'V.Comisiones y viáticos'!$G$9</f>
        <v>0</v>
      </c>
      <c r="K5" s="14">
        <f>'V.Comisiones y viáticos'!$H$9</f>
        <v>30674.120000000003</v>
      </c>
      <c r="L5" s="14" t="b">
        <f>SUM(G5,J5)=Tabla6891016[[#This Row],[Total presupuesto ejercido]]</f>
        <v>1</v>
      </c>
      <c r="M5" s="5"/>
      <c r="N5" s="5"/>
      <c r="O5" s="5"/>
      <c r="P5" s="5"/>
      <c r="Q5" s="5"/>
      <c r="R5" s="5"/>
      <c r="S5" s="5"/>
      <c r="T5" s="5"/>
    </row>
    <row r="6" spans="1:20" s="10" customFormat="1" x14ac:dyDescent="0.25">
      <c r="A6" s="5">
        <v>1</v>
      </c>
      <c r="B6" s="5" t="str">
        <f>'V.Comisiones y viáticos'!$B$1</f>
        <v>_06_Hacienda_y_Crédito_Público</v>
      </c>
      <c r="C6" s="5" t="str">
        <f>'V.Comisiones y viáticos'!$B$2</f>
        <v>Comisión Nacional de Seguros y Fianzas</v>
      </c>
      <c r="D6" s="10">
        <v>2022</v>
      </c>
      <c r="E6" s="14">
        <f>'V.Comisiones y viáticos'!$B$10</f>
        <v>28</v>
      </c>
      <c r="F6" s="14">
        <f>'V.Comisiones y viáticos'!$C$10</f>
        <v>30</v>
      </c>
      <c r="G6" s="14">
        <f>'V.Comisiones y viáticos'!$D$10</f>
        <v>246400.65999999997</v>
      </c>
      <c r="H6" s="14">
        <f>'V.Comisiones y viáticos'!$E$10</f>
        <v>0</v>
      </c>
      <c r="I6" s="14">
        <f>'V.Comisiones y viáticos'!$F$10</f>
        <v>0</v>
      </c>
      <c r="J6" s="14">
        <f>'V.Comisiones y viáticos'!$G$10</f>
        <v>0</v>
      </c>
      <c r="K6" s="14">
        <f>'V.Comisiones y viáticos'!$H$10</f>
        <v>246400.65999999997</v>
      </c>
      <c r="L6" s="14" t="b">
        <f>SUM(G6,J6)=Tabla6891016[[#This Row],[Total presupuesto ejercido]]</f>
        <v>1</v>
      </c>
      <c r="M6" s="5"/>
      <c r="N6" s="5"/>
      <c r="O6" s="5"/>
      <c r="P6" s="5"/>
      <c r="Q6" s="5"/>
      <c r="R6" s="5"/>
      <c r="S6" s="5"/>
      <c r="T6" s="5"/>
    </row>
    <row r="7" spans="1:20" s="10" customFormat="1" x14ac:dyDescent="0.25">
      <c r="A7" s="5">
        <v>1</v>
      </c>
      <c r="B7" s="5" t="str">
        <f>'V.Comisiones y viáticos'!$B$1</f>
        <v>_06_Hacienda_y_Crédito_Público</v>
      </c>
      <c r="C7" s="5" t="str">
        <f>'V.Comisiones y viáticos'!$B$2</f>
        <v>Comisión Nacional de Seguros y Fianzas</v>
      </c>
      <c r="D7" s="10">
        <v>2023</v>
      </c>
      <c r="E7" s="14">
        <f>'V.Comisiones y viáticos'!$B$11</f>
        <v>19</v>
      </c>
      <c r="F7" s="14">
        <f>'V.Comisiones y viáticos'!$C$11</f>
        <v>27</v>
      </c>
      <c r="G7" s="14">
        <f>'V.Comisiones y viáticos'!$D$11</f>
        <v>308737.34999999998</v>
      </c>
      <c r="H7" s="14">
        <f>'V.Comisiones y viáticos'!$E$11</f>
        <v>2</v>
      </c>
      <c r="I7" s="14">
        <f>'V.Comisiones y viáticos'!$F$11</f>
        <v>1</v>
      </c>
      <c r="J7" s="14">
        <f>'V.Comisiones y viáticos'!$G$11</f>
        <v>62445.4</v>
      </c>
      <c r="K7" s="14">
        <f>'V.Comisiones y viáticos'!$H$11</f>
        <v>371182.75</v>
      </c>
      <c r="L7" s="14" t="b">
        <f>SUM(G7,J7)=Tabla6891016[[#This Row],[Total presupuesto ejercido]]</f>
        <v>1</v>
      </c>
      <c r="M7" s="5"/>
      <c r="N7" s="5"/>
      <c r="O7" s="5"/>
      <c r="P7" s="5"/>
      <c r="Q7" s="5"/>
      <c r="R7" s="5"/>
      <c r="S7" s="5"/>
      <c r="T7" s="5"/>
    </row>
    <row r="8" spans="1:20" s="10" customFormat="1" x14ac:dyDescent="0.25">
      <c r="A8" s="5">
        <v>1</v>
      </c>
      <c r="B8" s="5" t="str">
        <f>'V.Comisiones y viáticos'!$B$1</f>
        <v>_06_Hacienda_y_Crédito_Público</v>
      </c>
      <c r="C8" s="5" t="str">
        <f>'V.Comisiones y viáticos'!$B$2</f>
        <v>Comisión Nacional de Seguros y Fianzas</v>
      </c>
      <c r="D8" s="10">
        <v>2024</v>
      </c>
      <c r="E8" s="14">
        <f>'V.Comisiones y viáticos'!$B$12</f>
        <v>0</v>
      </c>
      <c r="F8" s="14">
        <f>'V.Comisiones y viáticos'!$C$12</f>
        <v>0</v>
      </c>
      <c r="G8" s="14">
        <f>'V.Comisiones y viáticos'!$D$12</f>
        <v>0</v>
      </c>
      <c r="H8" s="14">
        <f>'V.Comisiones y viáticos'!$E$12</f>
        <v>0</v>
      </c>
      <c r="I8" s="14">
        <f>'V.Comisiones y viáticos'!$F$12</f>
        <v>0</v>
      </c>
      <c r="J8" s="14">
        <f>'V.Comisiones y viáticos'!$G$12</f>
        <v>0</v>
      </c>
      <c r="K8" s="14">
        <f>'V.Comisiones y viáticos'!$H$12</f>
        <v>0</v>
      </c>
      <c r="L8" s="14" t="b">
        <f>SUM(G8,J8)=Tabla6891016[[#This Row],[Total presupuesto ejercido]]</f>
        <v>1</v>
      </c>
      <c r="M8" s="5"/>
      <c r="N8" s="5"/>
      <c r="O8" s="5"/>
      <c r="P8" s="5"/>
      <c r="Q8" s="5"/>
      <c r="R8" s="5"/>
      <c r="S8" s="5"/>
      <c r="T8" s="5"/>
    </row>
    <row r="9" spans="1:20" s="10" customFormat="1" x14ac:dyDescent="0.25">
      <c r="A9" s="5"/>
      <c r="B9" s="5"/>
      <c r="C9" s="5"/>
      <c r="D9" s="5"/>
      <c r="E9" s="5"/>
      <c r="F9" s="5"/>
      <c r="G9" s="5"/>
      <c r="H9" s="5"/>
      <c r="I9" s="5"/>
      <c r="J9" s="5"/>
      <c r="K9" s="5"/>
      <c r="L9" s="5"/>
      <c r="M9" s="5"/>
      <c r="N9" s="5"/>
      <c r="O9" s="5"/>
      <c r="P9" s="5"/>
      <c r="Q9" s="5"/>
      <c r="R9" s="5"/>
      <c r="S9" s="5"/>
      <c r="T9" s="5"/>
    </row>
    <row r="10" spans="1:20" s="10" customFormat="1" x14ac:dyDescent="0.25">
      <c r="A10" s="5"/>
      <c r="B10" s="5"/>
      <c r="C10" s="5"/>
      <c r="D10" s="5"/>
      <c r="E10" s="5"/>
      <c r="F10" s="5"/>
      <c r="G10" s="5"/>
      <c r="H10" s="5"/>
      <c r="I10" s="5"/>
      <c r="J10" s="5"/>
      <c r="K10" s="5"/>
      <c r="L10" s="5"/>
      <c r="M10" s="5"/>
      <c r="N10" s="5"/>
      <c r="O10" s="5"/>
      <c r="P10" s="5"/>
      <c r="Q10" s="5"/>
      <c r="R10" s="5"/>
      <c r="S10" s="5"/>
      <c r="T10" s="5"/>
    </row>
    <row r="11" spans="1:20" s="10" customFormat="1" x14ac:dyDescent="0.25">
      <c r="A11" s="5"/>
      <c r="B11" s="5"/>
      <c r="C11" s="5"/>
      <c r="D11" s="5"/>
      <c r="E11" s="5"/>
      <c r="F11" s="5"/>
      <c r="G11" s="5"/>
      <c r="H11" s="5"/>
      <c r="I11" s="5"/>
      <c r="J11" s="5"/>
      <c r="K11" s="5"/>
      <c r="L11" s="5"/>
      <c r="M11" s="5"/>
      <c r="N11" s="5"/>
      <c r="O11" s="5"/>
      <c r="P11" s="5"/>
      <c r="Q11" s="5"/>
      <c r="R11" s="5"/>
      <c r="S11" s="5"/>
      <c r="T11" s="5"/>
    </row>
    <row r="12" spans="1:20" s="10" customFormat="1" x14ac:dyDescent="0.25">
      <c r="A12" s="5"/>
      <c r="B12" s="5"/>
      <c r="C12" s="5"/>
      <c r="D12" s="5"/>
      <c r="E12" s="5"/>
      <c r="F12" s="5"/>
      <c r="G12" s="5"/>
      <c r="H12" s="5"/>
      <c r="I12" s="5"/>
      <c r="J12" s="5"/>
      <c r="K12" s="5"/>
      <c r="L12" s="5"/>
      <c r="M12" s="5"/>
      <c r="N12" s="5"/>
      <c r="O12" s="5"/>
      <c r="P12" s="5"/>
      <c r="Q12" s="5"/>
      <c r="R12" s="5"/>
      <c r="S12" s="5"/>
      <c r="T12" s="5"/>
    </row>
    <row r="13" spans="1:20" s="10" customFormat="1" x14ac:dyDescent="0.25">
      <c r="A13" s="5"/>
      <c r="B13" s="5"/>
      <c r="C13" s="5"/>
      <c r="D13" s="5"/>
      <c r="E13" s="5"/>
      <c r="F13" s="5"/>
      <c r="G13" s="5"/>
      <c r="H13" s="5"/>
      <c r="I13" s="5"/>
      <c r="J13" s="5"/>
      <c r="K13" s="5"/>
      <c r="L13" s="5"/>
      <c r="M13" s="5"/>
      <c r="N13" s="5"/>
      <c r="O13" s="5"/>
      <c r="P13" s="5"/>
      <c r="Q13" s="5"/>
      <c r="R13" s="5"/>
      <c r="S13" s="5"/>
      <c r="T13" s="5"/>
    </row>
    <row r="14" spans="1:20" s="10" customFormat="1" x14ac:dyDescent="0.25">
      <c r="A14" s="5"/>
      <c r="B14" s="5"/>
      <c r="C14" s="5"/>
      <c r="D14" s="5"/>
      <c r="E14" s="5"/>
      <c r="F14" s="5"/>
      <c r="G14" s="5"/>
      <c r="H14" s="5"/>
      <c r="I14" s="5"/>
      <c r="J14" s="5"/>
      <c r="K14" s="5"/>
      <c r="L14" s="5"/>
      <c r="M14" s="5"/>
      <c r="N14" s="5"/>
      <c r="O14" s="5"/>
      <c r="P14" s="5"/>
      <c r="Q14" s="5"/>
      <c r="R14" s="5"/>
      <c r="S14" s="5"/>
      <c r="T14" s="5"/>
    </row>
    <row r="15" spans="1:20" s="10" customFormat="1" x14ac:dyDescent="0.25">
      <c r="A15" s="5"/>
      <c r="B15" s="5"/>
      <c r="C15" s="5"/>
      <c r="D15" s="5"/>
      <c r="E15" s="5"/>
      <c r="F15" s="5"/>
      <c r="G15" s="5"/>
      <c r="H15" s="5"/>
      <c r="I15" s="5"/>
      <c r="J15" s="5"/>
      <c r="K15" s="5"/>
      <c r="L15" s="5"/>
      <c r="M15" s="5"/>
      <c r="N15" s="5"/>
      <c r="O15" s="5"/>
      <c r="P15" s="5"/>
      <c r="Q15" s="5"/>
      <c r="R15" s="5"/>
      <c r="S15" s="5"/>
      <c r="T15" s="5"/>
    </row>
    <row r="16" spans="1:20" s="10" customFormat="1" x14ac:dyDescent="0.25">
      <c r="A16" s="5"/>
      <c r="B16" s="5"/>
      <c r="C16" s="5"/>
      <c r="D16" s="5"/>
      <c r="E16" s="5"/>
      <c r="F16" s="5"/>
      <c r="G16" s="5"/>
      <c r="H16" s="5"/>
      <c r="I16" s="5"/>
      <c r="J16" s="5"/>
      <c r="K16" s="5"/>
      <c r="L16" s="5"/>
      <c r="M16" s="5"/>
      <c r="N16" s="5"/>
      <c r="O16" s="5"/>
      <c r="P16" s="5"/>
      <c r="Q16" s="5"/>
      <c r="R16" s="5"/>
      <c r="S16" s="5"/>
      <c r="T16" s="5"/>
    </row>
    <row r="17" spans="1:20" s="10" customFormat="1" x14ac:dyDescent="0.25">
      <c r="A17" s="5"/>
      <c r="B17" s="5"/>
      <c r="C17" s="5"/>
      <c r="D17" s="5"/>
      <c r="E17" s="5"/>
      <c r="F17" s="5"/>
      <c r="G17" s="5"/>
      <c r="H17" s="5"/>
      <c r="I17" s="5"/>
      <c r="J17" s="5"/>
      <c r="K17" s="5"/>
      <c r="L17" s="5"/>
      <c r="M17" s="5"/>
      <c r="N17" s="5"/>
      <c r="O17" s="5"/>
      <c r="P17" s="5"/>
      <c r="Q17" s="5"/>
      <c r="R17" s="5"/>
      <c r="S17" s="5"/>
      <c r="T17" s="5"/>
    </row>
    <row r="18" spans="1:20" s="10" customFormat="1" x14ac:dyDescent="0.25">
      <c r="A18" s="5"/>
      <c r="B18" s="5"/>
      <c r="C18" s="5"/>
      <c r="D18" s="5"/>
      <c r="E18" s="5"/>
      <c r="F18" s="5"/>
      <c r="G18" s="5"/>
      <c r="H18" s="5"/>
      <c r="I18" s="5"/>
      <c r="J18" s="5"/>
      <c r="K18" s="5"/>
      <c r="L18" s="5"/>
      <c r="M18" s="5"/>
      <c r="N18" s="5"/>
      <c r="O18" s="5"/>
      <c r="P18" s="5"/>
      <c r="Q18" s="5"/>
      <c r="R18" s="5"/>
      <c r="S18" s="5"/>
      <c r="T18" s="5"/>
    </row>
    <row r="19" spans="1:20" s="10" customFormat="1" x14ac:dyDescent="0.25">
      <c r="A19" s="5"/>
      <c r="B19" s="5"/>
      <c r="C19" s="5"/>
      <c r="D19" s="5"/>
      <c r="E19" s="5"/>
      <c r="F19" s="5"/>
      <c r="G19" s="5"/>
      <c r="H19" s="5"/>
      <c r="I19" s="5"/>
      <c r="J19" s="5"/>
      <c r="K19" s="5"/>
      <c r="L19" s="5"/>
      <c r="M19" s="5"/>
      <c r="N19" s="5"/>
      <c r="O19" s="5"/>
      <c r="P19" s="5"/>
      <c r="Q19" s="5"/>
      <c r="R19" s="5"/>
      <c r="S19" s="5"/>
      <c r="T19" s="5"/>
    </row>
    <row r="20" spans="1:20" s="10" customFormat="1" x14ac:dyDescent="0.25">
      <c r="A20" s="5"/>
      <c r="B20" s="5"/>
      <c r="C20" s="5"/>
      <c r="D20" s="5"/>
      <c r="E20" s="5"/>
      <c r="F20" s="5"/>
      <c r="G20" s="5"/>
      <c r="H20" s="5"/>
      <c r="I20" s="5"/>
      <c r="J20" s="5"/>
      <c r="K20" s="5"/>
      <c r="L20" s="5"/>
      <c r="M20" s="5"/>
      <c r="N20" s="5"/>
      <c r="O20" s="5"/>
      <c r="P20" s="5"/>
      <c r="Q20" s="5"/>
      <c r="R20" s="5"/>
      <c r="S20" s="5"/>
      <c r="T20" s="5"/>
    </row>
    <row r="21" spans="1:20" s="10" customFormat="1" x14ac:dyDescent="0.25">
      <c r="A21" s="5"/>
      <c r="B21" s="5"/>
      <c r="C21" s="5"/>
      <c r="D21" s="5"/>
      <c r="E21" s="5"/>
      <c r="F21" s="5"/>
      <c r="G21" s="5"/>
      <c r="H21" s="5"/>
      <c r="I21" s="5"/>
      <c r="J21" s="5"/>
      <c r="K21" s="5"/>
      <c r="L21" s="5"/>
      <c r="M21" s="5"/>
      <c r="N21" s="5"/>
      <c r="O21" s="5"/>
      <c r="P21" s="5"/>
      <c r="Q21" s="5"/>
      <c r="R21" s="5"/>
      <c r="S21" s="5"/>
      <c r="T21" s="5"/>
    </row>
    <row r="22" spans="1:20" s="10" customFormat="1" x14ac:dyDescent="0.25">
      <c r="A22" s="5"/>
      <c r="B22" s="5"/>
      <c r="C22" s="5"/>
      <c r="D22" s="5"/>
      <c r="E22" s="5"/>
      <c r="F22" s="5"/>
      <c r="G22" s="5"/>
      <c r="H22" s="5"/>
      <c r="I22" s="5"/>
      <c r="J22" s="5"/>
      <c r="K22" s="5"/>
      <c r="L22" s="5"/>
      <c r="M22" s="5"/>
      <c r="N22" s="5"/>
      <c r="O22" s="5"/>
      <c r="P22" s="5"/>
      <c r="Q22" s="5"/>
      <c r="R22" s="5"/>
      <c r="S22" s="5"/>
      <c r="T22" s="5"/>
    </row>
    <row r="23" spans="1:20" s="10" customFormat="1" x14ac:dyDescent="0.25">
      <c r="A23" s="5"/>
      <c r="B23" s="5"/>
      <c r="C23" s="5"/>
      <c r="D23" s="5"/>
      <c r="E23" s="5"/>
      <c r="F23" s="5"/>
      <c r="G23" s="5"/>
      <c r="H23" s="5"/>
      <c r="I23" s="5"/>
      <c r="J23" s="5"/>
      <c r="K23" s="5"/>
      <c r="L23" s="5"/>
      <c r="M23" s="5"/>
      <c r="N23" s="5"/>
      <c r="O23" s="5"/>
      <c r="P23" s="5"/>
      <c r="Q23" s="5"/>
      <c r="R23" s="5"/>
      <c r="S23" s="5"/>
      <c r="T23" s="5"/>
    </row>
    <row r="24" spans="1:20" s="10" customFormat="1" x14ac:dyDescent="0.25">
      <c r="A24" s="5"/>
      <c r="B24" s="5"/>
      <c r="C24" s="5"/>
      <c r="D24" s="5"/>
      <c r="E24" s="5"/>
      <c r="F24" s="5"/>
      <c r="G24" s="5"/>
      <c r="H24" s="5"/>
      <c r="I24" s="5"/>
      <c r="J24" s="5"/>
      <c r="K24" s="5"/>
      <c r="L24" s="5"/>
      <c r="M24" s="5"/>
      <c r="N24" s="5"/>
      <c r="O24" s="5"/>
      <c r="P24" s="5"/>
      <c r="Q24" s="5"/>
      <c r="R24" s="5"/>
      <c r="S24" s="5"/>
      <c r="T24" s="5"/>
    </row>
    <row r="25" spans="1:20" s="10" customFormat="1" x14ac:dyDescent="0.25">
      <c r="A25" s="5"/>
      <c r="B25" s="5"/>
      <c r="C25" s="5"/>
      <c r="D25" s="5"/>
      <c r="E25" s="5"/>
      <c r="F25" s="5"/>
      <c r="G25" s="5"/>
      <c r="H25" s="5"/>
      <c r="I25" s="5"/>
      <c r="J25" s="5"/>
      <c r="K25" s="5"/>
      <c r="L25" s="5"/>
      <c r="M25" s="5"/>
      <c r="N25" s="5"/>
      <c r="O25" s="5"/>
      <c r="P25" s="5"/>
      <c r="Q25" s="5"/>
      <c r="R25" s="5"/>
      <c r="S25" s="5"/>
      <c r="T25" s="5"/>
    </row>
    <row r="26" spans="1:20" s="10" customFormat="1" x14ac:dyDescent="0.25">
      <c r="A26" s="5"/>
      <c r="B26" s="5"/>
      <c r="C26" s="5"/>
      <c r="D26" s="5"/>
      <c r="E26" s="5"/>
      <c r="F26" s="5"/>
      <c r="G26" s="5"/>
      <c r="H26" s="5"/>
      <c r="I26" s="5"/>
      <c r="J26" s="5"/>
      <c r="K26" s="5"/>
      <c r="L26" s="5"/>
      <c r="M26" s="5"/>
      <c r="N26" s="5"/>
      <c r="O26" s="5"/>
      <c r="P26" s="5"/>
      <c r="Q26" s="5"/>
      <c r="R26" s="5"/>
      <c r="S26" s="5"/>
      <c r="T26" s="5"/>
    </row>
    <row r="27" spans="1:20" s="10" customFormat="1" x14ac:dyDescent="0.25">
      <c r="A27" s="5"/>
      <c r="B27" s="5"/>
      <c r="C27" s="5"/>
      <c r="D27" s="5"/>
      <c r="E27" s="5"/>
      <c r="F27" s="5"/>
      <c r="G27" s="5"/>
      <c r="H27" s="5"/>
      <c r="I27" s="5"/>
      <c r="J27" s="5"/>
      <c r="K27" s="5"/>
      <c r="L27" s="5"/>
      <c r="M27" s="5"/>
      <c r="N27" s="5"/>
      <c r="O27" s="5"/>
      <c r="P27" s="5"/>
      <c r="Q27" s="5"/>
      <c r="R27" s="5"/>
      <c r="S27" s="5"/>
      <c r="T27" s="5"/>
    </row>
    <row r="28" spans="1:20" s="10" customFormat="1" x14ac:dyDescent="0.25">
      <c r="A28" s="5"/>
      <c r="B28" s="5"/>
      <c r="C28" s="5"/>
      <c r="D28" s="5"/>
      <c r="E28" s="5"/>
      <c r="F28" s="5"/>
      <c r="G28" s="5"/>
      <c r="H28" s="5"/>
      <c r="I28" s="5"/>
      <c r="J28" s="5"/>
      <c r="K28" s="5"/>
      <c r="L28" s="5"/>
      <c r="M28" s="5"/>
      <c r="N28" s="5"/>
      <c r="O28" s="5"/>
      <c r="P28" s="5"/>
      <c r="Q28" s="5"/>
      <c r="R28" s="5"/>
      <c r="S28" s="5"/>
      <c r="T28" s="5"/>
    </row>
    <row r="29" spans="1:20" s="10" customFormat="1" x14ac:dyDescent="0.25">
      <c r="A29" s="5"/>
      <c r="B29" s="5"/>
      <c r="C29" s="5"/>
      <c r="D29" s="5"/>
      <c r="E29" s="5"/>
      <c r="F29" s="5"/>
      <c r="G29" s="5"/>
      <c r="H29" s="5"/>
      <c r="I29" s="5"/>
      <c r="J29" s="5"/>
      <c r="K29" s="5"/>
      <c r="L29" s="5"/>
      <c r="M29" s="5"/>
      <c r="N29" s="5"/>
      <c r="O29" s="5"/>
      <c r="P29" s="5"/>
      <c r="Q29" s="5"/>
      <c r="R29" s="5"/>
      <c r="S29" s="5"/>
      <c r="T29" s="5"/>
    </row>
    <row r="30" spans="1:20" s="10" customFormat="1" x14ac:dyDescent="0.25">
      <c r="A30" s="5"/>
      <c r="B30" s="5"/>
      <c r="C30" s="5"/>
      <c r="D30" s="5"/>
      <c r="E30" s="5"/>
      <c r="F30" s="5"/>
      <c r="G30" s="5"/>
      <c r="H30" s="5"/>
      <c r="I30" s="5"/>
      <c r="J30" s="5"/>
      <c r="K30" s="5"/>
      <c r="L30" s="5"/>
      <c r="M30" s="5"/>
      <c r="N30" s="5"/>
      <c r="O30" s="5"/>
      <c r="P30" s="5"/>
      <c r="Q30" s="5"/>
      <c r="R30" s="5"/>
      <c r="S30" s="5"/>
      <c r="T30" s="5"/>
    </row>
    <row r="31" spans="1:20" s="10" customFormat="1" x14ac:dyDescent="0.25">
      <c r="A31" s="5"/>
      <c r="B31" s="5"/>
      <c r="C31" s="5"/>
      <c r="D31" s="5"/>
      <c r="E31" s="5"/>
      <c r="F31" s="5"/>
      <c r="G31" s="5"/>
      <c r="H31" s="5"/>
      <c r="I31" s="5"/>
      <c r="J31" s="5"/>
      <c r="K31" s="5"/>
      <c r="L31" s="5"/>
      <c r="M31" s="5"/>
      <c r="N31" s="5"/>
      <c r="O31" s="5"/>
      <c r="P31" s="5"/>
      <c r="Q31" s="5"/>
      <c r="R31" s="5"/>
      <c r="S31" s="5"/>
      <c r="T31" s="5"/>
    </row>
    <row r="32" spans="1:20" s="10" customFormat="1" x14ac:dyDescent="0.25">
      <c r="A32" s="5"/>
      <c r="B32" s="5"/>
      <c r="C32" s="5"/>
      <c r="D32" s="5"/>
      <c r="E32" s="5"/>
      <c r="F32" s="5"/>
      <c r="G32" s="5"/>
      <c r="H32" s="5"/>
      <c r="I32" s="5"/>
      <c r="J32" s="5"/>
      <c r="K32" s="5"/>
      <c r="L32" s="5"/>
      <c r="M32" s="5"/>
      <c r="N32" s="5"/>
      <c r="O32" s="5"/>
      <c r="P32" s="5"/>
      <c r="Q32" s="5"/>
      <c r="R32" s="5"/>
      <c r="S32" s="5"/>
      <c r="T32" s="5"/>
    </row>
    <row r="33" spans="1:20" s="10" customFormat="1" x14ac:dyDescent="0.25">
      <c r="A33" s="5"/>
      <c r="B33" s="5"/>
      <c r="C33" s="5"/>
      <c r="D33" s="5"/>
      <c r="E33" s="5"/>
      <c r="F33" s="5"/>
      <c r="G33" s="5"/>
      <c r="H33" s="5"/>
      <c r="I33" s="5"/>
      <c r="J33" s="5"/>
      <c r="K33" s="5"/>
      <c r="L33" s="5"/>
      <c r="M33" s="5"/>
      <c r="N33" s="5"/>
      <c r="O33" s="5"/>
      <c r="P33" s="5"/>
      <c r="Q33" s="5"/>
      <c r="R33" s="5"/>
      <c r="S33" s="5"/>
      <c r="T33" s="5"/>
    </row>
    <row r="34" spans="1:20" s="10" customFormat="1" x14ac:dyDescent="0.25">
      <c r="A34" s="5"/>
      <c r="B34" s="5"/>
      <c r="C34" s="5"/>
      <c r="D34" s="5"/>
      <c r="E34" s="5"/>
      <c r="F34" s="5"/>
      <c r="G34" s="5"/>
      <c r="H34" s="5"/>
      <c r="I34" s="5"/>
      <c r="J34" s="5"/>
      <c r="K34" s="5"/>
      <c r="L34" s="5"/>
      <c r="M34" s="5"/>
      <c r="N34" s="5"/>
      <c r="O34" s="5"/>
      <c r="P34" s="5"/>
      <c r="Q34" s="5"/>
      <c r="R34" s="5"/>
      <c r="S34" s="5"/>
      <c r="T34" s="5"/>
    </row>
    <row r="35" spans="1:20" s="10" customFormat="1" x14ac:dyDescent="0.25">
      <c r="A35" s="5"/>
      <c r="B35" s="5"/>
      <c r="C35" s="5"/>
      <c r="D35" s="5"/>
      <c r="E35" s="5"/>
      <c r="F35" s="5"/>
      <c r="G35" s="5"/>
      <c r="H35" s="5"/>
      <c r="I35" s="5"/>
      <c r="J35" s="5"/>
      <c r="K35" s="5"/>
      <c r="L35" s="5"/>
      <c r="M35" s="5"/>
      <c r="N35" s="5"/>
      <c r="O35" s="5"/>
      <c r="P35" s="5"/>
      <c r="Q35" s="5"/>
      <c r="R35" s="5"/>
      <c r="S35" s="5"/>
      <c r="T35" s="5"/>
    </row>
    <row r="36" spans="1:20" s="10" customFormat="1" x14ac:dyDescent="0.25">
      <c r="A36" s="5"/>
      <c r="B36" s="5"/>
      <c r="C36" s="5"/>
      <c r="D36" s="5"/>
      <c r="E36" s="5"/>
      <c r="F36" s="5"/>
      <c r="G36" s="5"/>
      <c r="H36" s="5"/>
      <c r="I36" s="5"/>
      <c r="J36" s="5"/>
      <c r="K36" s="5"/>
      <c r="L36" s="5"/>
      <c r="M36" s="5"/>
      <c r="N36" s="5"/>
      <c r="O36" s="5"/>
      <c r="P36" s="5"/>
      <c r="Q36" s="5"/>
      <c r="R36" s="5"/>
      <c r="S36" s="5"/>
      <c r="T36" s="5"/>
    </row>
    <row r="37" spans="1:20" s="10" customFormat="1" x14ac:dyDescent="0.25">
      <c r="A37" s="5"/>
      <c r="B37" s="5"/>
      <c r="C37" s="5"/>
      <c r="D37" s="5"/>
      <c r="E37" s="5"/>
      <c r="F37" s="5"/>
      <c r="G37" s="5"/>
      <c r="H37" s="5"/>
      <c r="I37" s="5"/>
      <c r="J37" s="5"/>
      <c r="K37" s="5"/>
      <c r="L37" s="5"/>
      <c r="M37" s="5"/>
      <c r="N37" s="5"/>
      <c r="O37" s="5"/>
      <c r="P37" s="5"/>
      <c r="Q37" s="5"/>
      <c r="R37" s="5"/>
      <c r="S37" s="5"/>
      <c r="T37" s="5"/>
    </row>
    <row r="38" spans="1:20" s="10" customFormat="1" x14ac:dyDescent="0.25">
      <c r="A38" s="5"/>
      <c r="B38" s="5"/>
      <c r="C38" s="5"/>
      <c r="D38" s="5"/>
      <c r="E38" s="5"/>
      <c r="F38" s="5"/>
      <c r="G38" s="5"/>
      <c r="H38" s="5"/>
      <c r="I38" s="5"/>
      <c r="J38" s="5"/>
      <c r="K38" s="5"/>
      <c r="L38" s="5"/>
      <c r="M38" s="5"/>
      <c r="N38" s="5"/>
      <c r="O38" s="5"/>
      <c r="P38" s="5"/>
      <c r="Q38" s="5"/>
      <c r="R38" s="5"/>
      <c r="S38" s="5"/>
      <c r="T38" s="5"/>
    </row>
    <row r="39" spans="1:20" s="10" customFormat="1" x14ac:dyDescent="0.25">
      <c r="A39" s="5"/>
      <c r="B39" s="5"/>
      <c r="C39" s="5"/>
      <c r="D39" s="5"/>
      <c r="E39" s="5"/>
      <c r="F39" s="5"/>
      <c r="G39" s="5"/>
      <c r="H39" s="5"/>
      <c r="I39" s="5"/>
      <c r="J39" s="5"/>
      <c r="K39" s="5"/>
      <c r="L39" s="5"/>
      <c r="M39" s="5"/>
      <c r="N39" s="5"/>
      <c r="O39" s="5"/>
      <c r="P39" s="5"/>
      <c r="Q39" s="5"/>
      <c r="R39" s="5"/>
      <c r="S39" s="5"/>
      <c r="T39" s="5"/>
    </row>
    <row r="40" spans="1:20" s="10" customFormat="1" x14ac:dyDescent="0.25">
      <c r="A40" s="5"/>
      <c r="B40" s="5"/>
      <c r="C40" s="5"/>
      <c r="D40" s="5"/>
      <c r="E40" s="5"/>
      <c r="F40" s="5"/>
      <c r="G40" s="5"/>
      <c r="H40" s="5"/>
      <c r="I40" s="5"/>
      <c r="J40" s="5"/>
      <c r="K40" s="5"/>
      <c r="L40" s="5"/>
      <c r="M40" s="5"/>
      <c r="N40" s="5"/>
      <c r="O40" s="5"/>
      <c r="P40" s="5"/>
      <c r="Q40" s="5"/>
      <c r="R40" s="5"/>
      <c r="S40" s="5"/>
      <c r="T40" s="5"/>
    </row>
    <row r="41" spans="1:20" s="10" customFormat="1" x14ac:dyDescent="0.25">
      <c r="A41" s="5"/>
      <c r="B41" s="5"/>
      <c r="C41" s="5"/>
      <c r="D41" s="5"/>
      <c r="E41" s="5"/>
      <c r="F41" s="5"/>
      <c r="G41" s="5"/>
      <c r="H41" s="5"/>
      <c r="I41" s="5"/>
      <c r="J41" s="5"/>
      <c r="K41" s="5"/>
      <c r="L41" s="5"/>
      <c r="M41" s="5"/>
      <c r="N41" s="5"/>
      <c r="O41" s="5"/>
      <c r="P41" s="5"/>
      <c r="Q41" s="5"/>
      <c r="R41" s="5"/>
      <c r="S41" s="5"/>
      <c r="T41" s="5"/>
    </row>
    <row r="42" spans="1:20" s="10" customFormat="1" x14ac:dyDescent="0.25">
      <c r="A42" s="5"/>
      <c r="B42" s="5"/>
      <c r="C42" s="5"/>
      <c r="D42" s="5"/>
      <c r="E42" s="5"/>
      <c r="F42" s="5"/>
      <c r="G42" s="5"/>
      <c r="H42" s="5"/>
      <c r="I42" s="5"/>
      <c r="J42" s="5"/>
      <c r="K42" s="5"/>
      <c r="L42" s="5"/>
      <c r="M42" s="5"/>
      <c r="N42" s="5"/>
      <c r="O42" s="5"/>
      <c r="P42" s="5"/>
      <c r="Q42" s="5"/>
      <c r="R42" s="5"/>
      <c r="S42" s="5"/>
      <c r="T42" s="5"/>
    </row>
    <row r="43" spans="1:20" s="10" customFormat="1" x14ac:dyDescent="0.25">
      <c r="A43" s="5"/>
      <c r="B43" s="5"/>
      <c r="C43" s="5"/>
      <c r="D43" s="5"/>
      <c r="E43" s="5"/>
      <c r="F43" s="5"/>
      <c r="G43" s="5"/>
      <c r="H43" s="5"/>
      <c r="I43" s="5"/>
      <c r="J43" s="5"/>
      <c r="K43" s="5"/>
      <c r="L43" s="5"/>
      <c r="M43" s="5"/>
      <c r="N43" s="5"/>
      <c r="O43" s="5"/>
      <c r="P43" s="5"/>
      <c r="Q43" s="5"/>
      <c r="R43" s="5"/>
      <c r="S43" s="5"/>
      <c r="T43" s="5"/>
    </row>
    <row r="44" spans="1:20" s="10" customFormat="1" x14ac:dyDescent="0.25">
      <c r="A44" s="5"/>
      <c r="B44" s="5"/>
      <c r="C44" s="5"/>
      <c r="D44" s="5"/>
      <c r="E44" s="5"/>
      <c r="F44" s="5"/>
      <c r="G44" s="5"/>
      <c r="H44" s="5"/>
      <c r="I44" s="5"/>
      <c r="J44" s="5"/>
      <c r="K44" s="5"/>
      <c r="L44" s="5"/>
      <c r="M44" s="5"/>
      <c r="N44" s="5"/>
      <c r="O44" s="5"/>
      <c r="P44" s="5"/>
      <c r="Q44" s="5"/>
      <c r="R44" s="5"/>
      <c r="S44" s="5"/>
      <c r="T44" s="5"/>
    </row>
    <row r="45" spans="1:20" s="10" customFormat="1" x14ac:dyDescent="0.25">
      <c r="A45" s="5"/>
      <c r="B45" s="5"/>
      <c r="C45" s="5"/>
      <c r="D45" s="5"/>
      <c r="E45" s="5"/>
      <c r="F45" s="5"/>
      <c r="G45" s="5"/>
      <c r="H45" s="5"/>
      <c r="I45" s="5"/>
      <c r="J45" s="5"/>
      <c r="K45" s="5"/>
      <c r="L45" s="5"/>
      <c r="M45" s="5"/>
      <c r="N45" s="5"/>
      <c r="O45" s="5"/>
      <c r="P45" s="5"/>
      <c r="Q45" s="5"/>
      <c r="R45" s="5"/>
      <c r="S45" s="5"/>
      <c r="T45" s="5"/>
    </row>
    <row r="46" spans="1:20" s="10" customFormat="1" x14ac:dyDescent="0.25">
      <c r="A46" s="5"/>
      <c r="B46" s="5"/>
      <c r="C46" s="5"/>
      <c r="D46" s="5"/>
      <c r="E46" s="5"/>
      <c r="F46" s="5"/>
      <c r="G46" s="5"/>
      <c r="H46" s="5"/>
      <c r="I46" s="5"/>
      <c r="J46" s="5"/>
      <c r="K46" s="5"/>
      <c r="L46" s="5"/>
      <c r="M46" s="5"/>
      <c r="N46" s="5"/>
      <c r="O46" s="5"/>
      <c r="P46" s="5"/>
      <c r="Q46" s="5"/>
      <c r="R46" s="5"/>
      <c r="S46" s="5"/>
      <c r="T46" s="5"/>
    </row>
    <row r="47" spans="1:20" s="10" customFormat="1" x14ac:dyDescent="0.25">
      <c r="A47" s="5"/>
      <c r="B47" s="5"/>
      <c r="C47" s="5"/>
      <c r="D47" s="5"/>
      <c r="E47" s="5"/>
      <c r="F47" s="5"/>
      <c r="G47" s="5"/>
      <c r="H47" s="5"/>
      <c r="I47" s="5"/>
      <c r="J47" s="5"/>
      <c r="K47" s="5"/>
      <c r="L47" s="5"/>
      <c r="M47" s="5"/>
      <c r="N47" s="5"/>
      <c r="O47" s="5"/>
      <c r="P47" s="5"/>
      <c r="Q47" s="5"/>
      <c r="R47" s="5"/>
      <c r="S47" s="5"/>
      <c r="T47" s="5"/>
    </row>
    <row r="48" spans="1:20" s="10" customFormat="1" x14ac:dyDescent="0.25">
      <c r="A48" s="5"/>
      <c r="B48" s="5"/>
      <c r="C48" s="5"/>
      <c r="D48" s="5"/>
      <c r="E48" s="5"/>
      <c r="F48" s="5"/>
      <c r="G48" s="5"/>
      <c r="H48" s="5"/>
      <c r="I48" s="5"/>
      <c r="J48" s="5"/>
      <c r="K48" s="5"/>
      <c r="L48" s="5"/>
      <c r="M48" s="5"/>
      <c r="N48" s="5"/>
      <c r="O48" s="5"/>
      <c r="P48" s="5"/>
      <c r="Q48" s="5"/>
      <c r="R48" s="5"/>
      <c r="S48" s="5"/>
      <c r="T48" s="5"/>
    </row>
    <row r="49" spans="1:20" s="10" customFormat="1" x14ac:dyDescent="0.25">
      <c r="A49" s="5"/>
      <c r="B49" s="5"/>
      <c r="C49" s="5"/>
      <c r="D49" s="5"/>
      <c r="E49" s="5"/>
      <c r="F49" s="5"/>
      <c r="G49" s="5"/>
      <c r="H49" s="5"/>
      <c r="I49" s="5"/>
      <c r="J49" s="5"/>
      <c r="K49" s="5"/>
      <c r="L49" s="5"/>
      <c r="M49" s="5"/>
      <c r="N49" s="5"/>
      <c r="O49" s="5"/>
      <c r="P49" s="5"/>
      <c r="Q49" s="5"/>
      <c r="R49" s="5"/>
      <c r="S49" s="5"/>
      <c r="T49" s="5"/>
    </row>
    <row r="50" spans="1:20" s="10" customFormat="1" x14ac:dyDescent="0.25">
      <c r="A50" s="5"/>
      <c r="B50" s="5"/>
      <c r="C50" s="5"/>
      <c r="D50" s="5"/>
      <c r="E50" s="5"/>
      <c r="F50" s="5"/>
      <c r="G50" s="5"/>
      <c r="H50" s="5"/>
      <c r="I50" s="5"/>
      <c r="J50" s="5"/>
      <c r="K50" s="5"/>
      <c r="L50" s="5"/>
      <c r="M50" s="5"/>
      <c r="N50" s="5"/>
      <c r="O50" s="5"/>
      <c r="P50" s="5"/>
      <c r="Q50" s="5"/>
      <c r="R50" s="5"/>
      <c r="S50" s="5"/>
      <c r="T50" s="5"/>
    </row>
    <row r="51" spans="1:20" s="10" customFormat="1" x14ac:dyDescent="0.25">
      <c r="A51" s="5"/>
      <c r="B51" s="5"/>
      <c r="C51" s="5"/>
      <c r="D51" s="5"/>
      <c r="E51" s="5"/>
      <c r="F51" s="5"/>
      <c r="G51" s="5"/>
      <c r="H51" s="5"/>
      <c r="I51" s="5"/>
      <c r="J51" s="5"/>
      <c r="K51" s="5"/>
      <c r="L51" s="5"/>
      <c r="M51" s="5"/>
      <c r="N51" s="5"/>
      <c r="O51" s="5"/>
      <c r="P51" s="5"/>
      <c r="Q51" s="5"/>
      <c r="R51" s="5"/>
      <c r="S51" s="5"/>
      <c r="T51" s="5"/>
    </row>
    <row r="52" spans="1:20" s="10" customFormat="1" x14ac:dyDescent="0.25">
      <c r="A52" s="5"/>
      <c r="B52" s="5"/>
      <c r="C52" s="5"/>
      <c r="D52" s="5"/>
      <c r="E52" s="5"/>
      <c r="F52" s="5"/>
      <c r="G52" s="5"/>
      <c r="H52" s="5"/>
      <c r="I52" s="5"/>
      <c r="J52" s="5"/>
      <c r="K52" s="5"/>
      <c r="L52" s="5"/>
      <c r="M52" s="5"/>
      <c r="N52" s="5"/>
      <c r="O52" s="5"/>
      <c r="P52" s="5"/>
      <c r="Q52" s="5"/>
      <c r="R52" s="5"/>
      <c r="S52" s="5"/>
      <c r="T52" s="5"/>
    </row>
    <row r="53" spans="1:20" s="10" customFormat="1" x14ac:dyDescent="0.25">
      <c r="A53" s="5"/>
      <c r="B53" s="5"/>
      <c r="C53" s="5"/>
      <c r="D53" s="5"/>
      <c r="E53" s="5"/>
      <c r="F53" s="5"/>
      <c r="G53" s="5"/>
      <c r="H53" s="5"/>
      <c r="I53" s="5"/>
      <c r="J53" s="5"/>
      <c r="K53" s="5"/>
      <c r="L53" s="5"/>
      <c r="M53" s="5"/>
      <c r="N53" s="5"/>
      <c r="O53" s="5"/>
      <c r="P53" s="5"/>
      <c r="Q53" s="5"/>
      <c r="R53" s="5"/>
      <c r="S53" s="5"/>
      <c r="T53" s="5"/>
    </row>
    <row r="54" spans="1:20" s="10" customFormat="1" x14ac:dyDescent="0.25">
      <c r="A54" s="5"/>
      <c r="B54" s="5"/>
      <c r="C54" s="5"/>
      <c r="D54" s="5"/>
      <c r="E54" s="5"/>
      <c r="F54" s="5"/>
      <c r="G54" s="5"/>
      <c r="H54" s="5"/>
      <c r="I54" s="5"/>
      <c r="J54" s="5"/>
      <c r="K54" s="5"/>
      <c r="L54" s="5"/>
      <c r="M54" s="5"/>
      <c r="N54" s="5"/>
      <c r="O54" s="5"/>
      <c r="P54" s="5"/>
      <c r="Q54" s="5"/>
      <c r="R54" s="5"/>
      <c r="S54" s="5"/>
      <c r="T54" s="5"/>
    </row>
    <row r="55" spans="1:20" s="10" customFormat="1" x14ac:dyDescent="0.25">
      <c r="A55" s="5"/>
      <c r="B55" s="5"/>
      <c r="C55" s="5"/>
      <c r="D55" s="5"/>
      <c r="E55" s="5"/>
      <c r="F55" s="5"/>
      <c r="G55" s="5"/>
      <c r="H55" s="5"/>
      <c r="I55" s="5"/>
      <c r="J55" s="5"/>
      <c r="K55" s="5"/>
      <c r="L55" s="5"/>
      <c r="M55" s="5"/>
      <c r="N55" s="5"/>
      <c r="O55" s="5"/>
      <c r="P55" s="5"/>
      <c r="Q55" s="5"/>
      <c r="R55" s="5"/>
      <c r="S55" s="5"/>
      <c r="T55" s="5"/>
    </row>
    <row r="56" spans="1:20" s="10" customFormat="1" x14ac:dyDescent="0.25">
      <c r="A56" s="5"/>
      <c r="B56" s="5"/>
      <c r="C56" s="5"/>
      <c r="D56" s="5"/>
      <c r="E56" s="5"/>
      <c r="F56" s="5"/>
      <c r="G56" s="5"/>
      <c r="H56" s="5"/>
      <c r="I56" s="5"/>
      <c r="J56" s="5"/>
      <c r="K56" s="5"/>
      <c r="L56" s="5"/>
      <c r="M56" s="5"/>
      <c r="N56" s="5"/>
      <c r="O56" s="5"/>
      <c r="P56" s="5"/>
      <c r="Q56" s="5"/>
      <c r="R56" s="5"/>
      <c r="S56" s="5"/>
      <c r="T56" s="5"/>
    </row>
    <row r="57" spans="1:20" s="10" customFormat="1" x14ac:dyDescent="0.25">
      <c r="A57" s="5"/>
      <c r="B57" s="5"/>
      <c r="C57" s="5"/>
      <c r="D57" s="5"/>
      <c r="E57" s="5"/>
      <c r="F57" s="5"/>
      <c r="G57" s="5"/>
      <c r="H57" s="5"/>
      <c r="I57" s="5"/>
      <c r="J57" s="5"/>
      <c r="K57" s="5"/>
      <c r="L57" s="5"/>
      <c r="M57" s="5"/>
      <c r="N57" s="5"/>
      <c r="O57" s="5"/>
      <c r="P57" s="5"/>
      <c r="Q57" s="5"/>
      <c r="R57" s="5"/>
      <c r="S57" s="5"/>
      <c r="T57" s="5"/>
    </row>
    <row r="58" spans="1:20" s="10" customFormat="1" x14ac:dyDescent="0.25">
      <c r="A58" s="5"/>
      <c r="B58" s="5"/>
      <c r="C58" s="5"/>
      <c r="D58" s="5"/>
      <c r="E58" s="5"/>
      <c r="F58" s="5"/>
      <c r="G58" s="5"/>
      <c r="H58" s="5"/>
      <c r="I58" s="5"/>
      <c r="J58" s="5"/>
      <c r="K58" s="5"/>
      <c r="L58" s="5"/>
      <c r="M58" s="5"/>
      <c r="N58" s="5"/>
      <c r="O58" s="5"/>
      <c r="P58" s="5"/>
      <c r="Q58" s="5"/>
      <c r="R58" s="5"/>
      <c r="S58" s="5"/>
      <c r="T58" s="5"/>
    </row>
    <row r="59" spans="1:20" s="10" customFormat="1" x14ac:dyDescent="0.25">
      <c r="A59" s="5"/>
      <c r="B59" s="5"/>
      <c r="C59" s="5"/>
      <c r="D59" s="5"/>
      <c r="E59" s="5"/>
      <c r="F59" s="5"/>
      <c r="G59" s="5"/>
      <c r="H59" s="5"/>
      <c r="I59" s="5"/>
      <c r="J59" s="5"/>
      <c r="K59" s="5"/>
      <c r="L59" s="5"/>
      <c r="M59" s="5"/>
      <c r="N59" s="5"/>
      <c r="O59" s="5"/>
      <c r="P59" s="5"/>
      <c r="Q59" s="5"/>
      <c r="R59" s="5"/>
      <c r="S59" s="5"/>
      <c r="T59" s="5"/>
    </row>
    <row r="60" spans="1:20" s="10" customFormat="1" x14ac:dyDescent="0.25">
      <c r="A60" s="5"/>
      <c r="B60" s="5"/>
      <c r="C60" s="5"/>
      <c r="D60" s="5"/>
      <c r="E60" s="5"/>
      <c r="F60" s="5"/>
      <c r="G60" s="5"/>
      <c r="H60" s="5"/>
      <c r="I60" s="5"/>
      <c r="J60" s="5"/>
      <c r="K60" s="5"/>
      <c r="L60" s="5"/>
      <c r="M60" s="5"/>
      <c r="N60" s="5"/>
      <c r="O60" s="5"/>
      <c r="P60" s="5"/>
      <c r="Q60" s="5"/>
      <c r="R60" s="5"/>
      <c r="S60" s="5"/>
      <c r="T60" s="5"/>
    </row>
    <row r="61" spans="1:20" s="10" customFormat="1" x14ac:dyDescent="0.25">
      <c r="A61" s="5"/>
      <c r="B61" s="5"/>
      <c r="C61" s="5"/>
      <c r="D61" s="5"/>
      <c r="E61" s="5"/>
      <c r="F61" s="5"/>
      <c r="G61" s="5"/>
      <c r="H61" s="5"/>
      <c r="I61" s="5"/>
      <c r="J61" s="5"/>
      <c r="K61" s="5"/>
      <c r="L61" s="5"/>
      <c r="M61" s="5"/>
      <c r="N61" s="5"/>
      <c r="O61" s="5"/>
      <c r="P61" s="5"/>
      <c r="Q61" s="5"/>
      <c r="R61" s="5"/>
      <c r="S61" s="5"/>
      <c r="T61" s="5"/>
    </row>
    <row r="62" spans="1:20" s="10" customFormat="1" x14ac:dyDescent="0.25">
      <c r="A62" s="5"/>
      <c r="B62" s="5"/>
      <c r="C62" s="5"/>
      <c r="D62" s="5"/>
      <c r="E62" s="5"/>
      <c r="F62" s="5"/>
      <c r="G62" s="5"/>
      <c r="H62" s="5"/>
      <c r="I62" s="5"/>
      <c r="J62" s="5"/>
      <c r="K62" s="5"/>
      <c r="L62" s="5"/>
      <c r="M62" s="5"/>
      <c r="N62" s="5"/>
      <c r="O62" s="5"/>
      <c r="P62" s="5"/>
      <c r="Q62" s="5"/>
      <c r="R62" s="5"/>
      <c r="S62" s="5"/>
      <c r="T62" s="5"/>
    </row>
    <row r="63" spans="1:20" s="10" customFormat="1" x14ac:dyDescent="0.25">
      <c r="A63" s="5"/>
      <c r="B63" s="5"/>
      <c r="C63" s="5"/>
      <c r="D63" s="5"/>
      <c r="E63" s="5"/>
      <c r="F63" s="5"/>
      <c r="G63" s="5"/>
      <c r="H63" s="5"/>
      <c r="I63" s="5"/>
      <c r="J63" s="5"/>
      <c r="K63" s="5"/>
      <c r="L63" s="5"/>
      <c r="M63" s="5"/>
      <c r="N63" s="5"/>
      <c r="O63" s="5"/>
      <c r="P63" s="5"/>
      <c r="Q63" s="5"/>
      <c r="R63" s="5"/>
      <c r="S63" s="5"/>
      <c r="T63" s="5"/>
    </row>
    <row r="64" spans="1:20" s="10" customFormat="1" x14ac:dyDescent="0.25">
      <c r="A64" s="5"/>
      <c r="B64" s="5"/>
      <c r="C64" s="5"/>
      <c r="D64" s="5"/>
      <c r="E64" s="5"/>
      <c r="F64" s="5"/>
      <c r="G64" s="5"/>
      <c r="H64" s="5"/>
      <c r="I64" s="5"/>
      <c r="J64" s="5"/>
      <c r="K64" s="5"/>
      <c r="L64" s="5"/>
      <c r="M64" s="5"/>
      <c r="N64" s="5"/>
      <c r="O64" s="5"/>
      <c r="P64" s="5"/>
      <c r="Q64" s="5"/>
      <c r="R64" s="5"/>
      <c r="S64" s="5"/>
      <c r="T64" s="5"/>
    </row>
    <row r="65" spans="1:20" s="10" customFormat="1" x14ac:dyDescent="0.25">
      <c r="A65" s="5"/>
      <c r="B65" s="5"/>
      <c r="C65" s="5"/>
      <c r="D65" s="5"/>
      <c r="E65" s="5"/>
      <c r="F65" s="5"/>
      <c r="G65" s="5"/>
      <c r="H65" s="5"/>
      <c r="I65" s="5"/>
      <c r="J65" s="5"/>
      <c r="K65" s="5"/>
      <c r="L65" s="5"/>
      <c r="M65" s="5"/>
      <c r="N65" s="5"/>
      <c r="O65" s="5"/>
      <c r="P65" s="5"/>
      <c r="Q65" s="5"/>
      <c r="R65" s="5"/>
      <c r="S65" s="5"/>
      <c r="T65" s="5"/>
    </row>
    <row r="66" spans="1:20" s="10" customFormat="1" x14ac:dyDescent="0.25">
      <c r="A66" s="5"/>
      <c r="B66" s="5"/>
      <c r="C66" s="5"/>
      <c r="D66" s="5"/>
      <c r="E66" s="5"/>
      <c r="F66" s="5"/>
      <c r="G66" s="5"/>
      <c r="H66" s="5"/>
      <c r="I66" s="5"/>
      <c r="J66" s="5"/>
      <c r="K66" s="5"/>
      <c r="L66" s="5"/>
      <c r="M66" s="5"/>
      <c r="N66" s="5"/>
      <c r="O66" s="5"/>
      <c r="P66" s="5"/>
      <c r="Q66" s="5"/>
      <c r="R66" s="5"/>
      <c r="S66" s="5"/>
      <c r="T66" s="5"/>
    </row>
    <row r="67" spans="1:20" s="10" customFormat="1" x14ac:dyDescent="0.25">
      <c r="A67" s="5"/>
      <c r="B67" s="5"/>
      <c r="C67" s="5"/>
      <c r="D67" s="5"/>
      <c r="E67" s="5"/>
      <c r="F67" s="5"/>
      <c r="G67" s="5"/>
      <c r="H67" s="5"/>
      <c r="I67" s="5"/>
      <c r="J67" s="5"/>
      <c r="K67" s="5"/>
      <c r="L67" s="5"/>
      <c r="M67" s="5"/>
      <c r="N67" s="5"/>
      <c r="O67" s="5"/>
      <c r="P67" s="5"/>
      <c r="Q67" s="5"/>
      <c r="R67" s="5"/>
      <c r="S67" s="5"/>
      <c r="T67" s="5"/>
    </row>
    <row r="68" spans="1:20" s="10" customFormat="1" x14ac:dyDescent="0.25">
      <c r="A68" s="5"/>
      <c r="B68" s="5"/>
      <c r="C68" s="5"/>
      <c r="D68" s="5"/>
      <c r="E68" s="5"/>
      <c r="F68" s="5"/>
      <c r="G68" s="5"/>
      <c r="H68" s="5"/>
      <c r="I68" s="5"/>
      <c r="J68" s="5"/>
      <c r="K68" s="5"/>
      <c r="L68" s="5"/>
      <c r="M68" s="5"/>
      <c r="N68" s="5"/>
      <c r="O68" s="5"/>
      <c r="P68" s="5"/>
      <c r="Q68" s="5"/>
      <c r="R68" s="5"/>
      <c r="S68" s="5"/>
      <c r="T68" s="5"/>
    </row>
    <row r="69" spans="1:20" s="10" customFormat="1" x14ac:dyDescent="0.25">
      <c r="A69" s="5"/>
      <c r="B69" s="5"/>
      <c r="C69" s="5"/>
      <c r="D69" s="5"/>
      <c r="E69" s="5"/>
      <c r="F69" s="5"/>
      <c r="G69" s="5"/>
      <c r="H69" s="5"/>
      <c r="I69" s="5"/>
      <c r="J69" s="5"/>
      <c r="K69" s="5"/>
      <c r="L69" s="5"/>
      <c r="M69" s="5"/>
      <c r="N69" s="5"/>
      <c r="O69" s="5"/>
      <c r="P69" s="5"/>
      <c r="Q69" s="5"/>
      <c r="R69" s="5"/>
      <c r="S69" s="5"/>
      <c r="T69" s="5"/>
    </row>
    <row r="70" spans="1:20" s="10" customFormat="1" x14ac:dyDescent="0.25">
      <c r="A70" s="5"/>
      <c r="B70" s="5"/>
      <c r="C70" s="5"/>
      <c r="D70" s="5"/>
      <c r="E70" s="5"/>
      <c r="F70" s="5"/>
      <c r="G70" s="5"/>
      <c r="H70" s="5"/>
      <c r="I70" s="5"/>
      <c r="J70" s="5"/>
      <c r="K70" s="5"/>
      <c r="L70" s="5"/>
      <c r="M70" s="5"/>
      <c r="N70" s="5"/>
      <c r="O70" s="5"/>
      <c r="P70" s="5"/>
      <c r="Q70" s="5"/>
      <c r="R70" s="5"/>
      <c r="S70" s="5"/>
      <c r="T70" s="5"/>
    </row>
    <row r="71" spans="1:20" s="10" customFormat="1" x14ac:dyDescent="0.25">
      <c r="A71" s="5"/>
      <c r="B71" s="5"/>
      <c r="C71" s="5"/>
      <c r="D71" s="5"/>
      <c r="E71" s="5"/>
      <c r="F71" s="5"/>
      <c r="G71" s="5"/>
      <c r="H71" s="5"/>
      <c r="I71" s="5"/>
      <c r="J71" s="5"/>
      <c r="K71" s="5"/>
      <c r="L71" s="5"/>
      <c r="M71" s="5"/>
      <c r="N71" s="5"/>
      <c r="O71" s="5"/>
      <c r="P71" s="5"/>
      <c r="Q71" s="5"/>
      <c r="R71" s="5"/>
      <c r="S71" s="5"/>
      <c r="T71" s="5"/>
    </row>
    <row r="72" spans="1:20" s="10" customFormat="1" x14ac:dyDescent="0.25">
      <c r="A72" s="5"/>
      <c r="B72" s="5"/>
      <c r="C72" s="5"/>
      <c r="D72" s="5"/>
      <c r="E72" s="5"/>
      <c r="F72" s="5"/>
      <c r="G72" s="5"/>
      <c r="H72" s="5"/>
      <c r="I72" s="5"/>
      <c r="J72" s="5"/>
      <c r="K72" s="5"/>
      <c r="L72" s="5"/>
      <c r="M72" s="5"/>
      <c r="N72" s="5"/>
      <c r="O72" s="5"/>
      <c r="P72" s="5"/>
      <c r="Q72" s="5"/>
      <c r="R72" s="5"/>
      <c r="S72" s="5"/>
      <c r="T72" s="5"/>
    </row>
    <row r="73" spans="1:20" s="10" customFormat="1" x14ac:dyDescent="0.25">
      <c r="A73" s="5"/>
      <c r="B73" s="5"/>
      <c r="C73" s="5"/>
      <c r="D73" s="5"/>
      <c r="E73" s="5"/>
      <c r="F73" s="5"/>
      <c r="G73" s="5"/>
      <c r="H73" s="5"/>
      <c r="I73" s="5"/>
      <c r="J73" s="5"/>
      <c r="K73" s="5"/>
      <c r="L73" s="5"/>
      <c r="M73" s="5"/>
      <c r="N73" s="5"/>
      <c r="O73" s="5"/>
      <c r="P73" s="5"/>
      <c r="Q73" s="5"/>
      <c r="R73" s="5"/>
      <c r="S73" s="5"/>
      <c r="T73" s="5"/>
    </row>
    <row r="74" spans="1:20" s="10" customFormat="1" x14ac:dyDescent="0.25">
      <c r="A74" s="5"/>
      <c r="B74" s="5"/>
      <c r="C74" s="5"/>
      <c r="D74" s="5"/>
      <c r="E74" s="5"/>
      <c r="F74" s="5"/>
      <c r="G74" s="5"/>
      <c r="H74" s="5"/>
      <c r="I74" s="5"/>
      <c r="J74" s="5"/>
      <c r="K74" s="5"/>
      <c r="L74" s="5"/>
      <c r="M74" s="5"/>
      <c r="N74" s="5"/>
      <c r="O74" s="5"/>
      <c r="P74" s="5"/>
      <c r="Q74" s="5"/>
      <c r="R74" s="5"/>
      <c r="S74" s="5"/>
      <c r="T74" s="5"/>
    </row>
    <row r="75" spans="1:20" s="10" customFormat="1" x14ac:dyDescent="0.25">
      <c r="A75" s="5"/>
      <c r="B75" s="5"/>
      <c r="C75" s="5"/>
      <c r="D75" s="5"/>
      <c r="E75" s="5"/>
      <c r="F75" s="5"/>
      <c r="G75" s="5"/>
      <c r="H75" s="5"/>
      <c r="I75" s="5"/>
      <c r="J75" s="5"/>
      <c r="K75" s="5"/>
      <c r="L75" s="5"/>
      <c r="M75" s="5"/>
      <c r="N75" s="5"/>
      <c r="O75" s="5"/>
      <c r="P75" s="5"/>
      <c r="Q75" s="5"/>
      <c r="R75" s="5"/>
      <c r="S75" s="5"/>
      <c r="T75" s="5"/>
    </row>
    <row r="76" spans="1:20" s="10" customFormat="1" x14ac:dyDescent="0.25">
      <c r="A76" s="5"/>
      <c r="B76" s="5"/>
      <c r="C76" s="5"/>
      <c r="D76" s="5"/>
      <c r="E76" s="5"/>
      <c r="F76" s="5"/>
      <c r="G76" s="5"/>
      <c r="H76" s="5"/>
      <c r="I76" s="5"/>
      <c r="J76" s="5"/>
      <c r="K76" s="5"/>
      <c r="L76" s="5"/>
      <c r="M76" s="5"/>
      <c r="N76" s="5"/>
      <c r="O76" s="5"/>
      <c r="P76" s="5"/>
      <c r="Q76" s="5"/>
      <c r="R76" s="5"/>
      <c r="S76" s="5"/>
      <c r="T76" s="5"/>
    </row>
    <row r="77" spans="1:20" s="10" customFormat="1" x14ac:dyDescent="0.25">
      <c r="A77" s="5"/>
      <c r="B77" s="5"/>
      <c r="C77" s="5"/>
      <c r="D77" s="5"/>
      <c r="E77" s="5"/>
      <c r="F77" s="5"/>
      <c r="G77" s="5"/>
      <c r="H77" s="5"/>
      <c r="I77" s="5"/>
      <c r="J77" s="5"/>
      <c r="K77" s="5"/>
      <c r="L77" s="5"/>
      <c r="M77" s="5"/>
      <c r="N77" s="5"/>
      <c r="O77" s="5"/>
      <c r="P77" s="5"/>
      <c r="Q77" s="5"/>
      <c r="R77" s="5"/>
      <c r="S77" s="5"/>
      <c r="T77" s="5"/>
    </row>
    <row r="78" spans="1:20" s="10" customFormat="1" x14ac:dyDescent="0.25">
      <c r="A78" s="5"/>
      <c r="B78" s="5"/>
      <c r="C78" s="5"/>
      <c r="D78" s="5"/>
      <c r="E78" s="5"/>
      <c r="F78" s="5"/>
      <c r="G78" s="5"/>
      <c r="H78" s="5"/>
      <c r="I78" s="5"/>
      <c r="J78" s="5"/>
      <c r="K78" s="5"/>
      <c r="L78" s="5"/>
      <c r="M78" s="5"/>
      <c r="N78" s="5"/>
      <c r="O78" s="5"/>
      <c r="P78" s="5"/>
      <c r="Q78" s="5"/>
      <c r="R78" s="5"/>
      <c r="S78" s="5"/>
      <c r="T78" s="5"/>
    </row>
    <row r="79" spans="1:20" s="10" customFormat="1" x14ac:dyDescent="0.25">
      <c r="A79" s="5"/>
      <c r="B79" s="5"/>
      <c r="C79" s="5"/>
      <c r="D79" s="5"/>
      <c r="E79" s="5"/>
      <c r="F79" s="5"/>
      <c r="G79" s="5"/>
      <c r="H79" s="5"/>
      <c r="I79" s="5"/>
      <c r="J79" s="5"/>
      <c r="K79" s="5"/>
      <c r="L79" s="5"/>
      <c r="M79" s="5"/>
      <c r="N79" s="5"/>
      <c r="O79" s="5"/>
      <c r="P79" s="5"/>
      <c r="Q79" s="5"/>
      <c r="R79" s="5"/>
      <c r="S79" s="5"/>
      <c r="T79" s="5"/>
    </row>
    <row r="80" spans="1:20" s="10" customFormat="1" x14ac:dyDescent="0.25">
      <c r="A80" s="5"/>
      <c r="B80" s="5"/>
      <c r="C80" s="5"/>
      <c r="D80" s="5"/>
      <c r="E80" s="5"/>
      <c r="F80" s="5"/>
      <c r="G80" s="5"/>
      <c r="H80" s="5"/>
      <c r="I80" s="5"/>
      <c r="J80" s="5"/>
      <c r="K80" s="5"/>
      <c r="L80" s="5"/>
      <c r="M80" s="5"/>
      <c r="N80" s="5"/>
      <c r="O80" s="5"/>
      <c r="P80" s="5"/>
      <c r="Q80" s="5"/>
      <c r="R80" s="5"/>
      <c r="S80" s="5"/>
      <c r="T80" s="5"/>
    </row>
    <row r="81" spans="1:20" s="10" customFormat="1" x14ac:dyDescent="0.25">
      <c r="A81" s="5"/>
      <c r="B81" s="5"/>
      <c r="C81" s="5"/>
      <c r="D81" s="5"/>
      <c r="E81" s="5"/>
      <c r="F81" s="5"/>
      <c r="G81" s="5"/>
      <c r="H81" s="5"/>
      <c r="I81" s="5"/>
      <c r="J81" s="5"/>
      <c r="K81" s="5"/>
      <c r="L81" s="5"/>
      <c r="M81" s="5"/>
      <c r="N81" s="5"/>
      <c r="O81" s="5"/>
      <c r="P81" s="5"/>
      <c r="Q81" s="5"/>
      <c r="R81" s="5"/>
      <c r="S81" s="5"/>
      <c r="T81" s="5"/>
    </row>
    <row r="82" spans="1:20" s="10" customFormat="1" x14ac:dyDescent="0.25">
      <c r="A82" s="5"/>
      <c r="B82" s="5"/>
      <c r="C82" s="5"/>
      <c r="D82" s="5"/>
      <c r="E82" s="5"/>
      <c r="F82" s="5"/>
      <c r="G82" s="5"/>
      <c r="H82" s="5"/>
      <c r="I82" s="5"/>
      <c r="J82" s="5"/>
      <c r="K82" s="5"/>
      <c r="L82" s="5"/>
      <c r="M82" s="5"/>
      <c r="N82" s="5"/>
      <c r="O82" s="5"/>
      <c r="P82" s="5"/>
      <c r="Q82" s="5"/>
      <c r="R82" s="5"/>
      <c r="S82" s="5"/>
      <c r="T82" s="5"/>
    </row>
    <row r="83" spans="1:20" s="10" customFormat="1" x14ac:dyDescent="0.25">
      <c r="A83" s="5"/>
      <c r="B83" s="5"/>
      <c r="C83" s="5"/>
      <c r="D83" s="5"/>
      <c r="E83" s="5"/>
      <c r="F83" s="5"/>
      <c r="G83" s="5"/>
      <c r="H83" s="5"/>
      <c r="I83" s="5"/>
      <c r="J83" s="5"/>
      <c r="K83" s="5"/>
      <c r="L83" s="5"/>
      <c r="M83" s="5"/>
      <c r="N83" s="5"/>
      <c r="O83" s="5"/>
      <c r="P83" s="5"/>
      <c r="Q83" s="5"/>
      <c r="R83" s="5"/>
      <c r="S83" s="5"/>
      <c r="T83" s="5"/>
    </row>
    <row r="84" spans="1:20" s="10" customFormat="1" x14ac:dyDescent="0.25">
      <c r="A84" s="5"/>
      <c r="B84" s="5"/>
      <c r="C84" s="5"/>
      <c r="D84" s="5"/>
      <c r="E84" s="5"/>
      <c r="F84" s="5"/>
      <c r="G84" s="5"/>
      <c r="H84" s="5"/>
      <c r="I84" s="5"/>
      <c r="J84" s="5"/>
      <c r="K84" s="5"/>
      <c r="L84" s="5"/>
      <c r="M84" s="5"/>
      <c r="N84" s="5"/>
      <c r="O84" s="5"/>
      <c r="P84" s="5"/>
      <c r="Q84" s="5"/>
      <c r="R84" s="5"/>
      <c r="S84" s="5"/>
      <c r="T84" s="5"/>
    </row>
    <row r="85" spans="1:20" s="10" customFormat="1" x14ac:dyDescent="0.25">
      <c r="A85" s="5"/>
      <c r="B85" s="5"/>
      <c r="C85" s="5"/>
      <c r="D85" s="5"/>
      <c r="E85" s="5"/>
      <c r="F85" s="5"/>
      <c r="G85" s="5"/>
      <c r="H85" s="5"/>
      <c r="I85" s="5"/>
      <c r="J85" s="5"/>
      <c r="K85" s="5"/>
      <c r="L85" s="5"/>
      <c r="M85" s="5"/>
      <c r="N85" s="5"/>
      <c r="O85" s="5"/>
      <c r="P85" s="5"/>
      <c r="Q85" s="5"/>
      <c r="R85" s="5"/>
      <c r="S85" s="5"/>
      <c r="T85" s="5"/>
    </row>
    <row r="86" spans="1:20" s="10" customFormat="1" x14ac:dyDescent="0.25">
      <c r="A86" s="5"/>
      <c r="B86" s="5"/>
      <c r="C86" s="5"/>
      <c r="D86" s="5"/>
      <c r="E86" s="5"/>
      <c r="F86" s="5"/>
      <c r="G86" s="5"/>
      <c r="H86" s="5"/>
      <c r="I86" s="5"/>
      <c r="J86" s="5"/>
      <c r="K86" s="5"/>
      <c r="L86" s="5"/>
      <c r="M86" s="5"/>
      <c r="N86" s="5"/>
      <c r="O86" s="5"/>
      <c r="P86" s="5"/>
      <c r="Q86" s="5"/>
      <c r="R86" s="5"/>
      <c r="S86" s="5"/>
      <c r="T86" s="5"/>
    </row>
    <row r="87" spans="1:20" s="10" customFormat="1" x14ac:dyDescent="0.25">
      <c r="A87" s="5"/>
      <c r="B87" s="5"/>
      <c r="C87" s="5"/>
      <c r="D87" s="5"/>
      <c r="E87" s="5"/>
      <c r="F87" s="5"/>
      <c r="G87" s="5"/>
      <c r="H87" s="5"/>
      <c r="I87" s="5"/>
      <c r="J87" s="5"/>
      <c r="K87" s="5"/>
      <c r="L87" s="5"/>
      <c r="M87" s="5"/>
      <c r="N87" s="5"/>
      <c r="O87" s="5"/>
      <c r="P87" s="5"/>
      <c r="Q87" s="5"/>
      <c r="R87" s="5"/>
      <c r="S87" s="5"/>
      <c r="T87" s="5"/>
    </row>
    <row r="88" spans="1:20" s="10" customFormat="1" x14ac:dyDescent="0.25">
      <c r="A88" s="5"/>
      <c r="B88" s="5"/>
      <c r="C88" s="5"/>
      <c r="D88" s="5"/>
      <c r="E88" s="5"/>
      <c r="F88" s="5"/>
      <c r="G88" s="5"/>
      <c r="H88" s="5"/>
      <c r="I88" s="5"/>
      <c r="J88" s="5"/>
      <c r="K88" s="5"/>
      <c r="L88" s="5"/>
      <c r="M88" s="5"/>
      <c r="N88" s="5"/>
      <c r="O88" s="5"/>
      <c r="P88" s="5"/>
      <c r="Q88" s="5"/>
      <c r="R88" s="5"/>
      <c r="S88" s="5"/>
      <c r="T88" s="5"/>
    </row>
    <row r="89" spans="1:20" s="10" customFormat="1" x14ac:dyDescent="0.25">
      <c r="A89" s="5"/>
      <c r="B89" s="5"/>
      <c r="C89" s="5"/>
      <c r="D89" s="5"/>
      <c r="E89" s="5"/>
      <c r="F89" s="5"/>
      <c r="G89" s="5"/>
      <c r="H89" s="5"/>
      <c r="I89" s="5"/>
      <c r="J89" s="5"/>
      <c r="K89" s="5"/>
      <c r="L89" s="5"/>
      <c r="M89" s="5"/>
      <c r="N89" s="5"/>
      <c r="O89" s="5"/>
      <c r="P89" s="5"/>
      <c r="Q89" s="5"/>
      <c r="R89" s="5"/>
      <c r="S89" s="5"/>
      <c r="T89" s="5"/>
    </row>
    <row r="90" spans="1:20" s="10" customFormat="1" x14ac:dyDescent="0.25">
      <c r="A90" s="5"/>
      <c r="B90" s="5"/>
      <c r="C90" s="5"/>
      <c r="D90" s="5"/>
      <c r="E90" s="5"/>
      <c r="F90" s="5"/>
      <c r="G90" s="5"/>
      <c r="H90" s="5"/>
      <c r="I90" s="5"/>
      <c r="J90" s="5"/>
      <c r="K90" s="5"/>
      <c r="L90" s="5"/>
      <c r="M90" s="5"/>
      <c r="N90" s="5"/>
      <c r="O90" s="5"/>
      <c r="P90" s="5"/>
      <c r="Q90" s="5"/>
      <c r="R90" s="5"/>
      <c r="S90" s="5"/>
      <c r="T90" s="5"/>
    </row>
    <row r="91" spans="1:20" s="10" customFormat="1" x14ac:dyDescent="0.25">
      <c r="A91" s="5"/>
      <c r="B91" s="5"/>
      <c r="C91" s="5"/>
      <c r="D91" s="5"/>
      <c r="E91" s="5"/>
      <c r="F91" s="5"/>
      <c r="G91" s="5"/>
      <c r="H91" s="5"/>
      <c r="I91" s="5"/>
      <c r="J91" s="5"/>
      <c r="K91" s="5"/>
      <c r="L91" s="5"/>
      <c r="M91" s="5"/>
      <c r="N91" s="5"/>
      <c r="O91" s="5"/>
      <c r="P91" s="5"/>
      <c r="Q91" s="5"/>
      <c r="R91" s="5"/>
      <c r="S91" s="5"/>
      <c r="T91" s="5"/>
    </row>
    <row r="92" spans="1:20" s="10" customFormat="1" x14ac:dyDescent="0.25">
      <c r="A92" s="5"/>
      <c r="B92" s="5"/>
      <c r="C92" s="5"/>
      <c r="D92" s="5"/>
      <c r="E92" s="5"/>
      <c r="F92" s="5"/>
      <c r="G92" s="5"/>
      <c r="H92" s="5"/>
      <c r="I92" s="5"/>
      <c r="J92" s="5"/>
      <c r="K92" s="5"/>
      <c r="L92" s="5"/>
      <c r="M92" s="5"/>
      <c r="N92" s="5"/>
      <c r="O92" s="5"/>
      <c r="P92" s="5"/>
      <c r="Q92" s="5"/>
      <c r="R92" s="5"/>
      <c r="S92" s="5"/>
      <c r="T92" s="5"/>
    </row>
    <row r="93" spans="1:20" s="10" customFormat="1" x14ac:dyDescent="0.25">
      <c r="A93" s="5"/>
      <c r="B93" s="5"/>
      <c r="C93" s="5"/>
      <c r="D93" s="5"/>
      <c r="E93" s="5"/>
      <c r="F93" s="5"/>
      <c r="G93" s="5"/>
      <c r="H93" s="5"/>
      <c r="I93" s="5"/>
      <c r="J93" s="5"/>
      <c r="K93" s="5"/>
      <c r="L93" s="5"/>
      <c r="M93" s="5"/>
      <c r="N93" s="5"/>
      <c r="O93" s="5"/>
      <c r="P93" s="5"/>
      <c r="Q93" s="5"/>
      <c r="R93" s="5"/>
      <c r="S93" s="5"/>
      <c r="T93" s="5"/>
    </row>
    <row r="94" spans="1:20" s="10" customFormat="1" x14ac:dyDescent="0.25">
      <c r="A94" s="5"/>
      <c r="B94" s="5"/>
      <c r="C94" s="5"/>
      <c r="D94" s="5"/>
      <c r="E94" s="5"/>
      <c r="F94" s="5"/>
      <c r="G94" s="5"/>
      <c r="H94" s="5"/>
      <c r="I94" s="5"/>
      <c r="J94" s="5"/>
      <c r="K94" s="5"/>
      <c r="L94" s="5"/>
      <c r="M94" s="5"/>
      <c r="N94" s="5"/>
      <c r="O94" s="5"/>
      <c r="P94" s="5"/>
      <c r="Q94" s="5"/>
      <c r="R94" s="5"/>
      <c r="S94" s="5"/>
      <c r="T94" s="5"/>
    </row>
    <row r="95" spans="1:20" s="10" customFormat="1" x14ac:dyDescent="0.25">
      <c r="A95" s="5"/>
      <c r="B95" s="5"/>
      <c r="C95" s="5"/>
      <c r="D95" s="5"/>
      <c r="E95" s="5"/>
      <c r="F95" s="5"/>
      <c r="G95" s="5"/>
      <c r="H95" s="5"/>
      <c r="I95" s="5"/>
      <c r="J95" s="5"/>
      <c r="K95" s="5"/>
      <c r="L95" s="5"/>
      <c r="M95" s="5"/>
      <c r="N95" s="5"/>
      <c r="O95" s="5"/>
      <c r="P95" s="5"/>
      <c r="Q95" s="5"/>
      <c r="R95" s="5"/>
      <c r="S95" s="5"/>
      <c r="T95" s="5"/>
    </row>
    <row r="96" spans="1:20" s="10" customFormat="1" x14ac:dyDescent="0.25">
      <c r="A96" s="5"/>
      <c r="B96" s="5"/>
      <c r="C96" s="5"/>
      <c r="D96" s="5"/>
      <c r="E96" s="5"/>
      <c r="F96" s="5"/>
      <c r="G96" s="5"/>
      <c r="H96" s="5"/>
      <c r="I96" s="5"/>
      <c r="J96" s="5"/>
      <c r="K96" s="5"/>
      <c r="L96" s="5"/>
      <c r="M96" s="5"/>
      <c r="N96" s="5"/>
      <c r="O96" s="5"/>
      <c r="P96" s="5"/>
      <c r="Q96" s="5"/>
      <c r="R96" s="5"/>
      <c r="S96" s="5"/>
      <c r="T96" s="5"/>
    </row>
    <row r="97" spans="1:20" s="10" customFormat="1" x14ac:dyDescent="0.25">
      <c r="A97" s="5"/>
      <c r="B97" s="5"/>
      <c r="C97" s="5"/>
      <c r="D97" s="5"/>
      <c r="E97" s="5"/>
      <c r="F97" s="5"/>
      <c r="G97" s="5"/>
      <c r="H97" s="5"/>
      <c r="I97" s="5"/>
      <c r="J97" s="5"/>
      <c r="K97" s="5"/>
      <c r="L97" s="5"/>
      <c r="M97" s="5"/>
      <c r="N97" s="5"/>
      <c r="O97" s="5"/>
      <c r="P97" s="5"/>
      <c r="Q97" s="5"/>
      <c r="R97" s="5"/>
      <c r="S97" s="5"/>
      <c r="T97" s="5"/>
    </row>
    <row r="98" spans="1:20" s="10" customFormat="1" x14ac:dyDescent="0.25">
      <c r="A98" s="5"/>
      <c r="B98" s="5"/>
      <c r="C98" s="5"/>
      <c r="D98" s="5"/>
      <c r="E98" s="5"/>
      <c r="F98" s="5"/>
      <c r="G98" s="5"/>
      <c r="H98" s="5"/>
      <c r="I98" s="5"/>
      <c r="J98" s="5"/>
      <c r="K98" s="5"/>
      <c r="L98" s="5"/>
      <c r="M98" s="5"/>
      <c r="N98" s="5"/>
      <c r="O98" s="5"/>
      <c r="P98" s="5"/>
      <c r="Q98" s="5"/>
      <c r="R98" s="5"/>
      <c r="S98" s="5"/>
      <c r="T98" s="5"/>
    </row>
    <row r="99" spans="1:20" s="10" customFormat="1" x14ac:dyDescent="0.25">
      <c r="A99" s="5"/>
      <c r="B99" s="5"/>
      <c r="C99" s="5"/>
      <c r="D99" s="5"/>
      <c r="E99" s="5"/>
      <c r="F99" s="5"/>
      <c r="G99" s="5"/>
      <c r="H99" s="5"/>
      <c r="I99" s="5"/>
      <c r="J99" s="5"/>
      <c r="K99" s="5"/>
      <c r="L99" s="5"/>
      <c r="M99" s="5"/>
      <c r="N99" s="5"/>
      <c r="O99" s="5"/>
      <c r="P99" s="5"/>
      <c r="Q99" s="5"/>
      <c r="R99" s="5"/>
      <c r="S99" s="5"/>
      <c r="T99" s="5"/>
    </row>
    <row r="100" spans="1:20" s="10" customFormat="1" x14ac:dyDescent="0.25">
      <c r="A100" s="5"/>
      <c r="B100" s="5"/>
      <c r="C100" s="5"/>
      <c r="D100" s="5"/>
      <c r="E100" s="5"/>
      <c r="F100" s="5"/>
      <c r="G100" s="5"/>
      <c r="H100" s="5"/>
      <c r="I100" s="5"/>
      <c r="J100" s="5"/>
      <c r="K100" s="5"/>
      <c r="L100" s="5"/>
      <c r="M100" s="5"/>
      <c r="N100" s="5"/>
      <c r="O100" s="5"/>
      <c r="P100" s="5"/>
      <c r="Q100" s="5"/>
      <c r="R100" s="5"/>
      <c r="S100" s="5"/>
      <c r="T100" s="5"/>
    </row>
    <row r="101" spans="1:20" s="10" customFormat="1" x14ac:dyDescent="0.25">
      <c r="A101" s="5"/>
      <c r="B101" s="5"/>
      <c r="C101" s="5"/>
      <c r="D101" s="5"/>
      <c r="E101" s="5"/>
      <c r="F101" s="5"/>
      <c r="G101" s="5"/>
      <c r="H101" s="5"/>
      <c r="I101" s="5"/>
      <c r="J101" s="5"/>
      <c r="K101" s="5"/>
      <c r="L101" s="5"/>
      <c r="M101" s="5"/>
      <c r="N101" s="5"/>
      <c r="O101" s="5"/>
      <c r="P101" s="5"/>
      <c r="Q101" s="5"/>
      <c r="R101" s="5"/>
      <c r="S101" s="5"/>
      <c r="T101" s="5"/>
    </row>
    <row r="102" spans="1:20" s="10" customFormat="1" x14ac:dyDescent="0.25">
      <c r="A102" s="5"/>
      <c r="B102" s="5"/>
      <c r="C102" s="5"/>
      <c r="D102" s="5"/>
      <c r="E102" s="5"/>
      <c r="F102" s="5"/>
      <c r="G102" s="5"/>
      <c r="H102" s="5"/>
      <c r="I102" s="5"/>
      <c r="J102" s="5"/>
      <c r="K102" s="5"/>
      <c r="L102" s="5"/>
      <c r="M102" s="5"/>
      <c r="N102" s="5"/>
      <c r="O102" s="5"/>
      <c r="P102" s="5"/>
      <c r="Q102" s="5"/>
      <c r="R102" s="5"/>
      <c r="S102" s="5"/>
      <c r="T102" s="5"/>
    </row>
    <row r="103" spans="1:20" s="10" customFormat="1" x14ac:dyDescent="0.25">
      <c r="A103" s="5"/>
      <c r="B103" s="5"/>
      <c r="C103" s="5"/>
      <c r="D103" s="5"/>
      <c r="E103" s="5"/>
      <c r="F103" s="5"/>
      <c r="G103" s="5"/>
      <c r="H103" s="5"/>
      <c r="I103" s="5"/>
      <c r="J103" s="5"/>
      <c r="K103" s="5"/>
      <c r="L103" s="5"/>
      <c r="M103" s="5"/>
      <c r="N103" s="5"/>
      <c r="O103" s="5"/>
      <c r="P103" s="5"/>
      <c r="Q103" s="5"/>
      <c r="R103" s="5"/>
      <c r="S103" s="5"/>
      <c r="T103" s="5"/>
    </row>
    <row r="104" spans="1:20" s="10" customFormat="1" x14ac:dyDescent="0.25">
      <c r="A104" s="5"/>
      <c r="B104" s="5"/>
      <c r="C104" s="5"/>
      <c r="D104" s="5"/>
      <c r="E104" s="5"/>
      <c r="F104" s="5"/>
      <c r="G104" s="5"/>
      <c r="H104" s="5"/>
      <c r="I104" s="5"/>
      <c r="J104" s="5"/>
      <c r="K104" s="5"/>
      <c r="L104" s="5"/>
      <c r="M104" s="5"/>
      <c r="N104" s="5"/>
      <c r="O104" s="5"/>
      <c r="P104" s="5"/>
      <c r="Q104" s="5"/>
      <c r="R104" s="5"/>
      <c r="S104" s="5"/>
      <c r="T104" s="5"/>
    </row>
    <row r="105" spans="1:20" s="10" customFormat="1" x14ac:dyDescent="0.25">
      <c r="A105" s="5"/>
      <c r="B105" s="5"/>
      <c r="C105" s="5"/>
      <c r="D105" s="5"/>
      <c r="E105" s="5"/>
      <c r="F105" s="5"/>
      <c r="G105" s="5"/>
      <c r="H105" s="5"/>
      <c r="I105" s="5"/>
      <c r="J105" s="5"/>
      <c r="K105" s="5"/>
      <c r="L105" s="5"/>
      <c r="M105" s="5"/>
      <c r="N105" s="5"/>
      <c r="O105" s="5"/>
      <c r="P105" s="5"/>
      <c r="Q105" s="5"/>
      <c r="R105" s="5"/>
      <c r="S105" s="5"/>
      <c r="T105" s="5"/>
    </row>
    <row r="106" spans="1:20" s="10" customFormat="1" x14ac:dyDescent="0.25">
      <c r="A106" s="5"/>
      <c r="B106" s="5"/>
      <c r="C106" s="5"/>
      <c r="D106" s="5"/>
      <c r="E106" s="5"/>
      <c r="F106" s="5"/>
      <c r="G106" s="5"/>
      <c r="H106" s="5"/>
      <c r="I106" s="5"/>
      <c r="J106" s="5"/>
      <c r="K106" s="5"/>
      <c r="L106" s="5"/>
      <c r="M106" s="5"/>
      <c r="N106" s="5"/>
      <c r="O106" s="5"/>
      <c r="P106" s="5"/>
      <c r="Q106" s="5"/>
      <c r="R106" s="5"/>
      <c r="S106" s="5"/>
      <c r="T106" s="5"/>
    </row>
    <row r="107" spans="1:20" s="10" customFormat="1" x14ac:dyDescent="0.25">
      <c r="A107" s="5"/>
      <c r="B107" s="5"/>
      <c r="C107" s="5"/>
      <c r="D107" s="5"/>
      <c r="E107" s="5"/>
      <c r="F107" s="5"/>
      <c r="G107" s="5"/>
      <c r="H107" s="5"/>
      <c r="I107" s="5"/>
      <c r="J107" s="5"/>
      <c r="K107" s="5"/>
      <c r="L107" s="5"/>
      <c r="M107" s="5"/>
      <c r="N107" s="5"/>
      <c r="O107" s="5"/>
      <c r="P107" s="5"/>
      <c r="Q107" s="5"/>
      <c r="R107" s="5"/>
      <c r="S107" s="5"/>
      <c r="T107" s="5"/>
    </row>
    <row r="108" spans="1:20" s="10" customFormat="1" x14ac:dyDescent="0.25">
      <c r="A108" s="5"/>
      <c r="B108" s="5"/>
      <c r="C108" s="5"/>
      <c r="D108" s="5"/>
      <c r="E108" s="5"/>
      <c r="F108" s="5"/>
      <c r="G108" s="5"/>
      <c r="H108" s="5"/>
      <c r="I108" s="5"/>
      <c r="J108" s="5"/>
      <c r="K108" s="5"/>
      <c r="L108" s="5"/>
      <c r="M108" s="5"/>
      <c r="N108" s="5"/>
      <c r="O108" s="5"/>
      <c r="P108" s="5"/>
      <c r="Q108" s="5"/>
      <c r="R108" s="5"/>
      <c r="S108" s="5"/>
      <c r="T108" s="5"/>
    </row>
    <row r="109" spans="1:20" s="10" customFormat="1" x14ac:dyDescent="0.25">
      <c r="A109" s="5"/>
      <c r="B109" s="5"/>
      <c r="C109" s="5"/>
      <c r="D109" s="5"/>
      <c r="E109" s="5"/>
      <c r="F109" s="5"/>
      <c r="G109" s="5"/>
      <c r="H109" s="5"/>
      <c r="I109" s="5"/>
      <c r="J109" s="5"/>
      <c r="K109" s="5"/>
      <c r="L109" s="5"/>
      <c r="M109" s="5"/>
      <c r="N109" s="5"/>
      <c r="O109" s="5"/>
      <c r="P109" s="5"/>
      <c r="Q109" s="5"/>
      <c r="R109" s="5"/>
      <c r="S109" s="5"/>
      <c r="T109" s="5"/>
    </row>
    <row r="110" spans="1:20" s="10" customFormat="1" x14ac:dyDescent="0.25">
      <c r="A110" s="5"/>
      <c r="B110" s="5"/>
      <c r="C110" s="5"/>
      <c r="D110" s="5"/>
      <c r="E110" s="5"/>
      <c r="F110" s="5"/>
      <c r="G110" s="5"/>
      <c r="H110" s="5"/>
      <c r="I110" s="5"/>
      <c r="J110" s="5"/>
      <c r="K110" s="5"/>
      <c r="L110" s="5"/>
      <c r="M110" s="5"/>
      <c r="N110" s="5"/>
      <c r="O110" s="5"/>
      <c r="P110" s="5"/>
      <c r="Q110" s="5"/>
      <c r="R110" s="5"/>
      <c r="S110" s="5"/>
      <c r="T110" s="5"/>
    </row>
    <row r="111" spans="1:20" s="10" customFormat="1" x14ac:dyDescent="0.25">
      <c r="A111" s="5"/>
      <c r="B111" s="5"/>
      <c r="C111" s="5"/>
      <c r="D111" s="5"/>
      <c r="E111" s="5"/>
      <c r="F111" s="5"/>
      <c r="G111" s="5"/>
      <c r="H111" s="5"/>
      <c r="I111" s="5"/>
      <c r="J111" s="5"/>
      <c r="K111" s="5"/>
      <c r="L111" s="5"/>
      <c r="M111" s="5"/>
      <c r="N111" s="5"/>
      <c r="O111" s="5"/>
      <c r="P111" s="5"/>
      <c r="Q111" s="5"/>
      <c r="R111" s="5"/>
      <c r="S111" s="5"/>
      <c r="T111" s="5"/>
    </row>
    <row r="112" spans="1:20" s="10" customFormat="1" x14ac:dyDescent="0.25">
      <c r="A112" s="5"/>
      <c r="B112" s="5"/>
      <c r="C112" s="5"/>
      <c r="D112" s="5"/>
      <c r="E112" s="5"/>
      <c r="F112" s="5"/>
      <c r="G112" s="5"/>
      <c r="H112" s="5"/>
      <c r="I112" s="5"/>
      <c r="J112" s="5"/>
      <c r="K112" s="5"/>
      <c r="L112" s="5"/>
      <c r="M112" s="5"/>
      <c r="N112" s="5"/>
      <c r="O112" s="5"/>
      <c r="P112" s="5"/>
      <c r="Q112" s="5"/>
      <c r="R112" s="5"/>
      <c r="S112" s="5"/>
      <c r="T112" s="5"/>
    </row>
    <row r="113" spans="1:20" s="10" customFormat="1" x14ac:dyDescent="0.25">
      <c r="A113" s="5"/>
      <c r="B113" s="5"/>
      <c r="C113" s="5"/>
      <c r="D113" s="5"/>
      <c r="E113" s="5"/>
      <c r="F113" s="5"/>
      <c r="G113" s="5"/>
      <c r="H113" s="5"/>
      <c r="I113" s="5"/>
      <c r="J113" s="5"/>
      <c r="K113" s="5"/>
      <c r="L113" s="5"/>
      <c r="M113" s="5"/>
      <c r="N113" s="5"/>
      <c r="O113" s="5"/>
      <c r="P113" s="5"/>
      <c r="Q113" s="5"/>
      <c r="R113" s="5"/>
      <c r="S113" s="5"/>
      <c r="T113" s="5"/>
    </row>
    <row r="114" spans="1:20" s="10" customFormat="1" x14ac:dyDescent="0.25">
      <c r="A114" s="5"/>
      <c r="B114" s="5"/>
      <c r="C114" s="5"/>
      <c r="D114" s="5"/>
      <c r="E114" s="5"/>
      <c r="F114" s="5"/>
      <c r="G114" s="5"/>
      <c r="H114" s="5"/>
      <c r="I114" s="5"/>
      <c r="J114" s="5"/>
      <c r="K114" s="5"/>
      <c r="L114" s="5"/>
      <c r="M114" s="5"/>
      <c r="N114" s="5"/>
      <c r="O114" s="5"/>
      <c r="P114" s="5"/>
      <c r="Q114" s="5"/>
      <c r="R114" s="5"/>
      <c r="S114" s="5"/>
      <c r="T114" s="5"/>
    </row>
    <row r="115" spans="1:20" s="10" customFormat="1" x14ac:dyDescent="0.25">
      <c r="A115" s="5"/>
      <c r="B115" s="5"/>
      <c r="C115" s="5"/>
      <c r="D115" s="5"/>
      <c r="E115" s="5"/>
      <c r="F115" s="5"/>
      <c r="G115" s="5"/>
      <c r="H115" s="5"/>
      <c r="I115" s="5"/>
      <c r="J115" s="5"/>
      <c r="K115" s="5"/>
      <c r="L115" s="5"/>
      <c r="M115" s="5"/>
      <c r="N115" s="5"/>
      <c r="O115" s="5"/>
      <c r="P115" s="5"/>
      <c r="Q115" s="5"/>
      <c r="R115" s="5"/>
      <c r="S115" s="5"/>
      <c r="T115" s="5"/>
    </row>
    <row r="116" spans="1:20" s="10" customFormat="1" x14ac:dyDescent="0.25">
      <c r="A116" s="5"/>
      <c r="B116" s="5"/>
      <c r="C116" s="5"/>
      <c r="D116" s="5"/>
      <c r="E116" s="5"/>
      <c r="F116" s="5"/>
      <c r="G116" s="5"/>
      <c r="H116" s="5"/>
      <c r="I116" s="5"/>
      <c r="J116" s="5"/>
      <c r="K116" s="5"/>
      <c r="L116" s="5"/>
      <c r="M116" s="5"/>
      <c r="N116" s="5"/>
      <c r="O116" s="5"/>
      <c r="P116" s="5"/>
      <c r="Q116" s="5"/>
      <c r="R116" s="5"/>
      <c r="S116" s="5"/>
      <c r="T116" s="5"/>
    </row>
    <row r="117" spans="1:20" s="10" customFormat="1" x14ac:dyDescent="0.25">
      <c r="A117" s="5"/>
      <c r="B117" s="5"/>
      <c r="C117" s="5"/>
      <c r="D117" s="5"/>
      <c r="E117" s="5"/>
      <c r="F117" s="5"/>
      <c r="G117" s="5"/>
      <c r="H117" s="5"/>
      <c r="I117" s="5"/>
      <c r="J117" s="5"/>
      <c r="K117" s="5"/>
      <c r="L117" s="5"/>
      <c r="M117" s="5"/>
      <c r="N117" s="5"/>
      <c r="O117" s="5"/>
      <c r="P117" s="5"/>
      <c r="Q117" s="5"/>
      <c r="R117" s="5"/>
      <c r="S117" s="5"/>
      <c r="T117" s="5"/>
    </row>
    <row r="118" spans="1:20" s="10" customFormat="1" x14ac:dyDescent="0.25">
      <c r="A118" s="5"/>
      <c r="B118" s="5"/>
      <c r="C118" s="5"/>
      <c r="D118" s="5"/>
      <c r="E118" s="5"/>
      <c r="F118" s="5"/>
      <c r="G118" s="5"/>
      <c r="H118" s="5"/>
      <c r="I118" s="5"/>
      <c r="J118" s="5"/>
      <c r="K118" s="5"/>
      <c r="L118" s="5"/>
      <c r="M118" s="5"/>
      <c r="N118" s="5"/>
      <c r="O118" s="5"/>
      <c r="P118" s="5"/>
      <c r="Q118" s="5"/>
      <c r="R118" s="5"/>
      <c r="S118" s="5"/>
      <c r="T118" s="5"/>
    </row>
    <row r="119" spans="1:20" s="10" customFormat="1" x14ac:dyDescent="0.25">
      <c r="A119" s="5"/>
      <c r="B119" s="5"/>
      <c r="C119" s="5"/>
      <c r="D119" s="5"/>
      <c r="E119" s="5"/>
      <c r="F119" s="5"/>
      <c r="G119" s="5"/>
      <c r="H119" s="5"/>
      <c r="I119" s="5"/>
      <c r="J119" s="5"/>
      <c r="K119" s="5"/>
      <c r="L119" s="5"/>
      <c r="M119" s="5"/>
      <c r="N119" s="5"/>
      <c r="O119" s="5"/>
      <c r="P119" s="5"/>
      <c r="Q119" s="5"/>
      <c r="R119" s="5"/>
      <c r="S119" s="5"/>
      <c r="T119" s="5"/>
    </row>
    <row r="120" spans="1:20" s="10" customFormat="1" x14ac:dyDescent="0.25">
      <c r="A120" s="5"/>
      <c r="B120" s="5"/>
      <c r="C120" s="5"/>
      <c r="D120" s="5"/>
      <c r="E120" s="5"/>
      <c r="F120" s="5"/>
      <c r="G120" s="5"/>
      <c r="H120" s="5"/>
      <c r="I120" s="5"/>
      <c r="J120" s="5"/>
      <c r="K120" s="5"/>
      <c r="L120" s="5"/>
      <c r="M120" s="5"/>
      <c r="N120" s="5"/>
      <c r="O120" s="5"/>
      <c r="P120" s="5"/>
      <c r="Q120" s="5"/>
      <c r="R120" s="5"/>
      <c r="S120" s="5"/>
      <c r="T120" s="5"/>
    </row>
    <row r="121" spans="1:20" s="10" customFormat="1" x14ac:dyDescent="0.25">
      <c r="A121" s="5"/>
      <c r="B121" s="5"/>
      <c r="C121" s="5"/>
      <c r="D121" s="5"/>
      <c r="E121" s="5"/>
      <c r="F121" s="5"/>
      <c r="G121" s="5"/>
      <c r="H121" s="5"/>
      <c r="I121" s="5"/>
      <c r="J121" s="5"/>
      <c r="K121" s="5"/>
      <c r="L121" s="5"/>
      <c r="M121" s="5"/>
      <c r="N121" s="5"/>
      <c r="O121" s="5"/>
      <c r="P121" s="5"/>
      <c r="Q121" s="5"/>
      <c r="R121" s="5"/>
      <c r="S121" s="5"/>
      <c r="T121" s="5"/>
    </row>
    <row r="122" spans="1:20" s="10" customFormat="1" x14ac:dyDescent="0.25">
      <c r="A122" s="5"/>
      <c r="B122" s="5"/>
      <c r="C122" s="5"/>
      <c r="D122" s="5"/>
      <c r="E122" s="5"/>
      <c r="F122" s="5"/>
      <c r="G122" s="5"/>
      <c r="H122" s="5"/>
      <c r="I122" s="5"/>
      <c r="J122" s="5"/>
      <c r="K122" s="5"/>
      <c r="L122" s="5"/>
      <c r="M122" s="5"/>
      <c r="N122" s="5"/>
      <c r="O122" s="5"/>
      <c r="P122" s="5"/>
      <c r="Q122" s="5"/>
      <c r="R122" s="5"/>
      <c r="S122" s="5"/>
      <c r="T122" s="5"/>
    </row>
    <row r="123" spans="1:20" s="10" customFormat="1" x14ac:dyDescent="0.25">
      <c r="A123" s="5"/>
      <c r="B123" s="5"/>
      <c r="C123" s="5"/>
      <c r="D123" s="5"/>
      <c r="E123" s="5"/>
      <c r="F123" s="5"/>
      <c r="G123" s="5"/>
      <c r="H123" s="5"/>
      <c r="I123" s="5"/>
      <c r="J123" s="5"/>
      <c r="K123" s="5"/>
      <c r="L123" s="5"/>
      <c r="M123" s="5"/>
      <c r="N123" s="5"/>
      <c r="O123" s="5"/>
      <c r="P123" s="5"/>
      <c r="Q123" s="5"/>
      <c r="R123" s="5"/>
      <c r="S123" s="5"/>
      <c r="T123" s="5"/>
    </row>
    <row r="124" spans="1:20" s="10" customFormat="1" x14ac:dyDescent="0.25">
      <c r="A124" s="5"/>
      <c r="B124" s="5"/>
      <c r="C124" s="5"/>
      <c r="D124" s="5"/>
      <c r="E124" s="5"/>
      <c r="F124" s="5"/>
      <c r="G124" s="5"/>
      <c r="H124" s="5"/>
      <c r="I124" s="5"/>
      <c r="J124" s="5"/>
      <c r="K124" s="5"/>
      <c r="L124" s="5"/>
      <c r="M124" s="5"/>
      <c r="N124" s="5"/>
      <c r="O124" s="5"/>
      <c r="P124" s="5"/>
      <c r="Q124" s="5"/>
      <c r="R124" s="5"/>
      <c r="S124" s="5"/>
      <c r="T124" s="5"/>
    </row>
    <row r="125" spans="1:20" s="10" customFormat="1" x14ac:dyDescent="0.25">
      <c r="A125" s="5"/>
      <c r="B125" s="5"/>
      <c r="C125" s="5"/>
      <c r="D125" s="5"/>
      <c r="E125" s="5"/>
      <c r="F125" s="5"/>
      <c r="G125" s="5"/>
      <c r="H125" s="5"/>
      <c r="I125" s="5"/>
      <c r="J125" s="5"/>
      <c r="K125" s="5"/>
      <c r="L125" s="5"/>
      <c r="M125" s="5"/>
      <c r="N125" s="5"/>
      <c r="O125" s="5"/>
      <c r="P125" s="5"/>
      <c r="Q125" s="5"/>
      <c r="R125" s="5"/>
      <c r="S125" s="5"/>
      <c r="T125" s="5"/>
    </row>
    <row r="126" spans="1:20" s="10" customFormat="1" x14ac:dyDescent="0.25">
      <c r="A126" s="5"/>
      <c r="B126" s="5"/>
      <c r="C126" s="5"/>
      <c r="D126" s="5"/>
      <c r="E126" s="5"/>
      <c r="F126" s="5"/>
      <c r="G126" s="5"/>
      <c r="H126" s="5"/>
      <c r="I126" s="5"/>
      <c r="J126" s="5"/>
      <c r="K126" s="5"/>
      <c r="L126" s="5"/>
      <c r="M126" s="5"/>
      <c r="N126" s="5"/>
      <c r="O126" s="5"/>
      <c r="P126" s="5"/>
      <c r="Q126" s="5"/>
      <c r="R126" s="5"/>
      <c r="S126" s="5"/>
      <c r="T126" s="5"/>
    </row>
    <row r="127" spans="1:20" s="10" customFormat="1" x14ac:dyDescent="0.25">
      <c r="A127" s="5"/>
      <c r="B127" s="5"/>
      <c r="C127" s="5"/>
      <c r="D127" s="5"/>
      <c r="E127" s="5"/>
      <c r="F127" s="5"/>
      <c r="G127" s="5"/>
      <c r="H127" s="5"/>
      <c r="I127" s="5"/>
      <c r="J127" s="5"/>
      <c r="K127" s="5"/>
      <c r="L127" s="5"/>
      <c r="M127" s="5"/>
      <c r="N127" s="5"/>
      <c r="O127" s="5"/>
      <c r="P127" s="5"/>
      <c r="Q127" s="5"/>
      <c r="R127" s="5"/>
      <c r="S127" s="5"/>
      <c r="T127" s="5"/>
    </row>
    <row r="128" spans="1:20" s="10" customFormat="1" x14ac:dyDescent="0.25">
      <c r="A128" s="5"/>
      <c r="B128" s="5"/>
      <c r="C128" s="5"/>
      <c r="D128" s="5"/>
      <c r="E128" s="5"/>
      <c r="F128" s="5"/>
      <c r="G128" s="5"/>
      <c r="H128" s="5"/>
      <c r="I128" s="5"/>
      <c r="J128" s="5"/>
      <c r="K128" s="5"/>
      <c r="L128" s="5"/>
      <c r="M128" s="5"/>
      <c r="N128" s="5"/>
      <c r="O128" s="5"/>
      <c r="P128" s="5"/>
      <c r="Q128" s="5"/>
      <c r="R128" s="5"/>
      <c r="S128" s="5"/>
      <c r="T128" s="5"/>
    </row>
    <row r="129" spans="1:20" s="10" customFormat="1" x14ac:dyDescent="0.25">
      <c r="A129" s="5"/>
      <c r="B129" s="5"/>
      <c r="C129" s="5"/>
      <c r="D129" s="5"/>
      <c r="E129" s="5"/>
      <c r="F129" s="5"/>
      <c r="G129" s="5"/>
      <c r="H129" s="5"/>
      <c r="I129" s="5"/>
      <c r="J129" s="5"/>
      <c r="K129" s="5"/>
      <c r="L129" s="5"/>
      <c r="M129" s="5"/>
      <c r="N129" s="5"/>
      <c r="O129" s="5"/>
      <c r="P129" s="5"/>
      <c r="Q129" s="5"/>
      <c r="R129" s="5"/>
      <c r="S129" s="5"/>
      <c r="T129" s="5"/>
    </row>
    <row r="130" spans="1:20" s="10" customFormat="1" x14ac:dyDescent="0.25">
      <c r="A130" s="5"/>
      <c r="B130" s="5"/>
      <c r="C130" s="5"/>
      <c r="D130" s="5"/>
      <c r="E130" s="5"/>
      <c r="F130" s="5"/>
      <c r="G130" s="5"/>
      <c r="H130" s="5"/>
      <c r="I130" s="5"/>
      <c r="J130" s="5"/>
      <c r="K130" s="5"/>
      <c r="L130" s="5"/>
      <c r="M130" s="5"/>
      <c r="N130" s="5"/>
      <c r="O130" s="5"/>
      <c r="P130" s="5"/>
      <c r="Q130" s="5"/>
      <c r="R130" s="5"/>
      <c r="S130" s="5"/>
      <c r="T130" s="5"/>
    </row>
    <row r="131" spans="1:20" s="10" customFormat="1" x14ac:dyDescent="0.25">
      <c r="A131" s="5"/>
      <c r="B131" s="5"/>
      <c r="C131" s="5"/>
      <c r="D131" s="5"/>
      <c r="E131" s="5"/>
      <c r="F131" s="5"/>
      <c r="G131" s="5"/>
      <c r="H131" s="5"/>
      <c r="I131" s="5"/>
      <c r="J131" s="5"/>
      <c r="K131" s="5"/>
      <c r="L131" s="5"/>
      <c r="M131" s="5"/>
      <c r="N131" s="5"/>
      <c r="O131" s="5"/>
      <c r="P131" s="5"/>
      <c r="Q131" s="5"/>
      <c r="R131" s="5"/>
      <c r="S131" s="5"/>
      <c r="T131" s="5"/>
    </row>
    <row r="132" spans="1:20" s="10" customFormat="1" x14ac:dyDescent="0.25">
      <c r="A132" s="5"/>
      <c r="B132" s="5"/>
      <c r="C132" s="5"/>
      <c r="D132" s="5"/>
      <c r="E132" s="5"/>
      <c r="F132" s="5"/>
      <c r="G132" s="5"/>
      <c r="H132" s="5"/>
      <c r="I132" s="5"/>
      <c r="J132" s="5"/>
      <c r="K132" s="5"/>
      <c r="L132" s="5"/>
      <c r="M132" s="5"/>
      <c r="N132" s="5"/>
      <c r="O132" s="5"/>
      <c r="P132" s="5"/>
      <c r="Q132" s="5"/>
      <c r="R132" s="5"/>
      <c r="S132" s="5"/>
      <c r="T132" s="5"/>
    </row>
    <row r="133" spans="1:20" s="10" customFormat="1" x14ac:dyDescent="0.25">
      <c r="A133" s="5"/>
      <c r="B133" s="5"/>
      <c r="C133" s="5"/>
      <c r="D133" s="5"/>
      <c r="E133" s="5"/>
      <c r="F133" s="5"/>
      <c r="G133" s="5"/>
      <c r="H133" s="5"/>
      <c r="I133" s="5"/>
      <c r="J133" s="5"/>
      <c r="K133" s="5"/>
      <c r="L133" s="5"/>
      <c r="M133" s="5"/>
      <c r="N133" s="5"/>
      <c r="O133" s="5"/>
      <c r="P133" s="5"/>
      <c r="Q133" s="5"/>
      <c r="R133" s="5"/>
      <c r="S133" s="5"/>
      <c r="T133" s="5"/>
    </row>
    <row r="134" spans="1:20" s="10" customFormat="1" x14ac:dyDescent="0.25">
      <c r="A134" s="5"/>
      <c r="B134" s="5"/>
      <c r="C134" s="5"/>
      <c r="D134" s="5"/>
      <c r="E134" s="5"/>
      <c r="F134" s="5"/>
      <c r="G134" s="5"/>
      <c r="H134" s="5"/>
      <c r="I134" s="5"/>
      <c r="J134" s="5"/>
      <c r="K134" s="5"/>
      <c r="L134" s="5"/>
      <c r="M134" s="5"/>
      <c r="N134" s="5"/>
      <c r="O134" s="5"/>
      <c r="P134" s="5"/>
      <c r="Q134" s="5"/>
      <c r="R134" s="5"/>
      <c r="S134" s="5"/>
      <c r="T134" s="5"/>
    </row>
    <row r="135" spans="1:20" s="10" customFormat="1" x14ac:dyDescent="0.25">
      <c r="A135" s="5"/>
      <c r="B135" s="5"/>
      <c r="C135" s="5"/>
      <c r="D135" s="5"/>
      <c r="E135" s="5"/>
      <c r="F135" s="5"/>
      <c r="G135" s="5"/>
      <c r="H135" s="5"/>
      <c r="I135" s="5"/>
      <c r="J135" s="5"/>
      <c r="K135" s="5"/>
      <c r="L135" s="5"/>
      <c r="M135" s="5"/>
      <c r="N135" s="5"/>
      <c r="O135" s="5"/>
      <c r="P135" s="5"/>
      <c r="Q135" s="5"/>
      <c r="R135" s="5"/>
      <c r="S135" s="5"/>
      <c r="T135" s="5"/>
    </row>
    <row r="136" spans="1:20" s="10" customFormat="1" x14ac:dyDescent="0.25">
      <c r="A136" s="5"/>
      <c r="B136" s="5"/>
      <c r="C136" s="5"/>
      <c r="D136" s="5"/>
      <c r="E136" s="5"/>
      <c r="F136" s="5"/>
      <c r="G136" s="5"/>
      <c r="H136" s="5"/>
      <c r="I136" s="5"/>
      <c r="J136" s="5"/>
      <c r="K136" s="5"/>
      <c r="L136" s="5"/>
      <c r="M136" s="5"/>
      <c r="N136" s="5"/>
      <c r="O136" s="5"/>
      <c r="P136" s="5"/>
      <c r="Q136" s="5"/>
      <c r="R136" s="5"/>
      <c r="S136" s="5"/>
      <c r="T136" s="5"/>
    </row>
    <row r="137" spans="1:20" s="10" customFormat="1" x14ac:dyDescent="0.25">
      <c r="A137" s="5"/>
      <c r="B137" s="5"/>
      <c r="C137" s="5"/>
      <c r="D137" s="5"/>
      <c r="E137" s="5"/>
      <c r="F137" s="5"/>
      <c r="G137" s="5"/>
      <c r="H137" s="5"/>
      <c r="I137" s="5"/>
      <c r="J137" s="5"/>
      <c r="K137" s="5"/>
      <c r="L137" s="5"/>
      <c r="M137" s="5"/>
      <c r="N137" s="5"/>
      <c r="O137" s="5"/>
      <c r="P137" s="5"/>
      <c r="Q137" s="5"/>
      <c r="R137" s="5"/>
      <c r="S137" s="5"/>
      <c r="T137" s="5"/>
    </row>
    <row r="138" spans="1:20" s="10" customFormat="1" x14ac:dyDescent="0.25">
      <c r="A138" s="5"/>
      <c r="B138" s="5"/>
      <c r="C138" s="5"/>
      <c r="D138" s="5"/>
      <c r="E138" s="5"/>
      <c r="F138" s="5"/>
      <c r="G138" s="5"/>
      <c r="H138" s="5"/>
      <c r="I138" s="5"/>
      <c r="J138" s="5"/>
      <c r="K138" s="5"/>
      <c r="L138" s="5"/>
      <c r="M138" s="5"/>
      <c r="N138" s="5"/>
      <c r="O138" s="5"/>
      <c r="P138" s="5"/>
      <c r="Q138" s="5"/>
      <c r="R138" s="5"/>
      <c r="S138" s="5"/>
      <c r="T138" s="5"/>
    </row>
    <row r="139" spans="1:20" s="10" customFormat="1" x14ac:dyDescent="0.25">
      <c r="A139" s="5"/>
      <c r="B139" s="5"/>
      <c r="C139" s="5"/>
      <c r="D139" s="5"/>
      <c r="E139" s="5"/>
      <c r="F139" s="5"/>
      <c r="G139" s="5"/>
      <c r="H139" s="5"/>
      <c r="I139" s="5"/>
      <c r="J139" s="5"/>
      <c r="K139" s="5"/>
      <c r="L139" s="5"/>
      <c r="M139" s="5"/>
      <c r="N139" s="5"/>
      <c r="O139" s="5"/>
      <c r="P139" s="5"/>
      <c r="Q139" s="5"/>
      <c r="R139" s="5"/>
      <c r="S139" s="5"/>
      <c r="T139" s="5"/>
    </row>
    <row r="140" spans="1:20" s="10" customFormat="1" x14ac:dyDescent="0.25">
      <c r="A140" s="5"/>
      <c r="B140" s="5"/>
      <c r="C140" s="5"/>
      <c r="D140" s="5"/>
      <c r="E140" s="5"/>
      <c r="F140" s="5"/>
      <c r="G140" s="5"/>
      <c r="H140" s="5"/>
      <c r="I140" s="5"/>
      <c r="J140" s="5"/>
      <c r="K140" s="5"/>
      <c r="L140" s="5"/>
      <c r="M140" s="5"/>
      <c r="N140" s="5"/>
      <c r="O140" s="5"/>
      <c r="P140" s="5"/>
      <c r="Q140" s="5"/>
      <c r="R140" s="5"/>
      <c r="S140" s="5"/>
      <c r="T140" s="5"/>
    </row>
    <row r="141" spans="1:20" s="10" customFormat="1" x14ac:dyDescent="0.25">
      <c r="A141" s="5"/>
      <c r="B141" s="5"/>
      <c r="C141" s="5"/>
      <c r="D141" s="5"/>
      <c r="E141" s="5"/>
      <c r="F141" s="5"/>
      <c r="G141" s="5"/>
      <c r="H141" s="5"/>
      <c r="I141" s="5"/>
      <c r="J141" s="5"/>
      <c r="K141" s="5"/>
      <c r="L141" s="5"/>
      <c r="M141" s="5"/>
      <c r="N141" s="5"/>
      <c r="O141" s="5"/>
      <c r="P141" s="5"/>
      <c r="Q141" s="5"/>
      <c r="R141" s="5"/>
      <c r="S141" s="5"/>
      <c r="T141" s="5"/>
    </row>
    <row r="142" spans="1:20" s="10" customFormat="1" x14ac:dyDescent="0.25">
      <c r="A142" s="5"/>
      <c r="B142" s="5"/>
      <c r="C142" s="5"/>
      <c r="D142" s="5"/>
      <c r="E142" s="5"/>
      <c r="F142" s="5"/>
      <c r="G142" s="5"/>
      <c r="H142" s="5"/>
      <c r="I142" s="5"/>
      <c r="J142" s="5"/>
      <c r="K142" s="5"/>
      <c r="L142" s="5"/>
      <c r="M142" s="5"/>
      <c r="N142" s="5"/>
      <c r="O142" s="5"/>
      <c r="P142" s="5"/>
      <c r="Q142" s="5"/>
      <c r="R142" s="5"/>
      <c r="S142" s="5"/>
      <c r="T142" s="5"/>
    </row>
    <row r="143" spans="1:20" s="10" customFormat="1" x14ac:dyDescent="0.25">
      <c r="A143" s="5"/>
      <c r="B143" s="5"/>
      <c r="C143" s="5"/>
      <c r="D143" s="5"/>
      <c r="E143" s="5"/>
      <c r="F143" s="5"/>
      <c r="G143" s="5"/>
      <c r="H143" s="5"/>
      <c r="I143" s="5"/>
      <c r="J143" s="5"/>
      <c r="K143" s="5"/>
      <c r="L143" s="5"/>
      <c r="M143" s="5"/>
      <c r="N143" s="5"/>
      <c r="O143" s="5"/>
      <c r="P143" s="5"/>
      <c r="Q143" s="5"/>
      <c r="R143" s="5"/>
      <c r="S143" s="5"/>
      <c r="T143" s="5"/>
    </row>
    <row r="144" spans="1:20" s="10" customFormat="1" x14ac:dyDescent="0.25">
      <c r="A144" s="5"/>
      <c r="B144" s="5"/>
      <c r="C144" s="5"/>
      <c r="D144" s="5"/>
      <c r="E144" s="5"/>
      <c r="F144" s="5"/>
      <c r="G144" s="5"/>
      <c r="H144" s="5"/>
      <c r="I144" s="5"/>
      <c r="J144" s="5"/>
      <c r="K144" s="5"/>
      <c r="L144" s="5"/>
      <c r="M144" s="5"/>
      <c r="N144" s="5"/>
      <c r="O144" s="5"/>
      <c r="P144" s="5"/>
      <c r="Q144" s="5"/>
      <c r="R144" s="5"/>
      <c r="S144" s="5"/>
      <c r="T144" s="5"/>
    </row>
    <row r="145" spans="1:20" s="10" customFormat="1" x14ac:dyDescent="0.25">
      <c r="A145" s="5"/>
      <c r="B145" s="5"/>
      <c r="C145" s="5"/>
      <c r="D145" s="5"/>
      <c r="E145" s="5"/>
      <c r="F145" s="5"/>
      <c r="G145" s="5"/>
      <c r="H145" s="5"/>
      <c r="I145" s="5"/>
      <c r="J145" s="5"/>
      <c r="K145" s="5"/>
      <c r="L145" s="5"/>
      <c r="M145" s="5"/>
      <c r="N145" s="5"/>
      <c r="O145" s="5"/>
      <c r="P145" s="5"/>
      <c r="Q145" s="5"/>
      <c r="R145" s="5"/>
      <c r="S145" s="5"/>
      <c r="T145" s="5"/>
    </row>
    <row r="146" spans="1:20" s="10" customFormat="1" x14ac:dyDescent="0.25">
      <c r="A146" s="5"/>
      <c r="B146" s="5"/>
      <c r="C146" s="5"/>
      <c r="D146" s="5"/>
      <c r="E146" s="5"/>
      <c r="F146" s="5"/>
      <c r="G146" s="5"/>
      <c r="H146" s="5"/>
      <c r="I146" s="5"/>
      <c r="J146" s="5"/>
      <c r="K146" s="5"/>
      <c r="L146" s="5"/>
      <c r="M146" s="5"/>
      <c r="N146" s="5"/>
      <c r="O146" s="5"/>
      <c r="P146" s="5"/>
      <c r="Q146" s="5"/>
      <c r="R146" s="5"/>
      <c r="S146" s="5"/>
      <c r="T146" s="5"/>
    </row>
    <row r="147" spans="1:20" s="10" customFormat="1" x14ac:dyDescent="0.25">
      <c r="A147" s="5"/>
      <c r="B147" s="5"/>
      <c r="C147" s="5"/>
      <c r="D147" s="5"/>
      <c r="E147" s="5"/>
      <c r="F147" s="5"/>
      <c r="G147" s="5"/>
      <c r="H147" s="5"/>
      <c r="I147" s="5"/>
      <c r="J147" s="5"/>
      <c r="K147" s="5"/>
      <c r="L147" s="5"/>
      <c r="M147" s="5"/>
      <c r="N147" s="5"/>
      <c r="O147" s="5"/>
      <c r="P147" s="5"/>
      <c r="Q147" s="5"/>
      <c r="R147" s="5"/>
      <c r="S147" s="5"/>
      <c r="T147" s="5"/>
    </row>
    <row r="148" spans="1:20" s="10" customFormat="1" x14ac:dyDescent="0.25">
      <c r="A148" s="5"/>
      <c r="B148" s="5"/>
      <c r="C148" s="5"/>
      <c r="D148" s="5"/>
      <c r="E148" s="5"/>
      <c r="F148" s="5"/>
      <c r="G148" s="5"/>
      <c r="H148" s="5"/>
      <c r="I148" s="5"/>
      <c r="J148" s="5"/>
      <c r="K148" s="5"/>
      <c r="L148" s="5"/>
      <c r="M148" s="5"/>
      <c r="N148" s="5"/>
      <c r="O148" s="5"/>
      <c r="P148" s="5"/>
      <c r="Q148" s="5"/>
      <c r="R148" s="5"/>
      <c r="S148" s="5"/>
      <c r="T148" s="5"/>
    </row>
    <row r="149" spans="1:20" s="10" customFormat="1" x14ac:dyDescent="0.25">
      <c r="A149" s="5"/>
      <c r="B149" s="5"/>
      <c r="C149" s="5"/>
      <c r="D149" s="5"/>
      <c r="E149" s="5"/>
      <c r="F149" s="5"/>
      <c r="G149" s="5"/>
      <c r="H149" s="5"/>
      <c r="I149" s="5"/>
      <c r="J149" s="5"/>
      <c r="K149" s="5"/>
      <c r="L149" s="5"/>
      <c r="M149" s="5"/>
      <c r="N149" s="5"/>
      <c r="O149" s="5"/>
      <c r="P149" s="5"/>
      <c r="Q149" s="5"/>
      <c r="R149" s="5"/>
      <c r="S149" s="5"/>
      <c r="T149" s="5"/>
    </row>
    <row r="150" spans="1:20" s="10" customFormat="1" x14ac:dyDescent="0.25">
      <c r="A150" s="5"/>
      <c r="B150" s="5"/>
      <c r="C150" s="5"/>
      <c r="D150" s="5"/>
      <c r="E150" s="5"/>
      <c r="F150" s="5"/>
      <c r="G150" s="5"/>
      <c r="H150" s="5"/>
      <c r="I150" s="5"/>
      <c r="J150" s="5"/>
      <c r="K150" s="5"/>
      <c r="L150" s="5"/>
      <c r="M150" s="5"/>
      <c r="N150" s="5"/>
      <c r="O150" s="5"/>
      <c r="P150" s="5"/>
      <c r="Q150" s="5"/>
      <c r="R150" s="5"/>
      <c r="S150" s="5"/>
      <c r="T150" s="5"/>
    </row>
    <row r="151" spans="1:20" s="10" customFormat="1" x14ac:dyDescent="0.25">
      <c r="A151" s="5"/>
      <c r="B151" s="5"/>
      <c r="C151" s="5"/>
      <c r="D151" s="5"/>
      <c r="E151" s="5"/>
      <c r="F151" s="5"/>
      <c r="G151" s="5"/>
      <c r="H151" s="5"/>
      <c r="I151" s="5"/>
      <c r="J151" s="5"/>
      <c r="K151" s="5"/>
      <c r="L151" s="5"/>
      <c r="M151" s="5"/>
      <c r="N151" s="5"/>
      <c r="O151" s="5"/>
      <c r="P151" s="5"/>
      <c r="Q151" s="5"/>
      <c r="R151" s="5"/>
      <c r="S151" s="5"/>
      <c r="T151" s="5"/>
    </row>
    <row r="152" spans="1:20" s="10" customFormat="1" x14ac:dyDescent="0.25">
      <c r="A152" s="5"/>
      <c r="B152" s="5"/>
      <c r="C152" s="5"/>
      <c r="D152" s="5"/>
      <c r="E152" s="5"/>
      <c r="F152" s="5"/>
      <c r="G152" s="5"/>
      <c r="H152" s="5"/>
      <c r="I152" s="5"/>
      <c r="J152" s="5"/>
      <c r="K152" s="5"/>
      <c r="L152" s="5"/>
      <c r="M152" s="5"/>
      <c r="N152" s="5"/>
      <c r="O152" s="5"/>
      <c r="P152" s="5"/>
      <c r="Q152" s="5"/>
      <c r="R152" s="5"/>
      <c r="S152" s="5"/>
      <c r="T152" s="5"/>
    </row>
    <row r="153" spans="1:20" s="10" customFormat="1" x14ac:dyDescent="0.25">
      <c r="A153" s="5"/>
      <c r="B153" s="5"/>
      <c r="C153" s="5"/>
      <c r="D153" s="5"/>
      <c r="E153" s="5"/>
      <c r="F153" s="5"/>
      <c r="G153" s="5"/>
      <c r="H153" s="5"/>
      <c r="I153" s="5"/>
      <c r="J153" s="5"/>
      <c r="K153" s="5"/>
      <c r="L153" s="5"/>
      <c r="M153" s="5"/>
      <c r="N153" s="5"/>
      <c r="O153" s="5"/>
      <c r="P153" s="5"/>
      <c r="Q153" s="5"/>
      <c r="R153" s="5"/>
      <c r="S153" s="5"/>
      <c r="T153" s="5"/>
    </row>
    <row r="154" spans="1:20" s="10" customFormat="1" x14ac:dyDescent="0.25">
      <c r="A154" s="5"/>
      <c r="B154" s="5"/>
      <c r="C154" s="5"/>
      <c r="D154" s="5"/>
      <c r="E154" s="5"/>
      <c r="F154" s="5"/>
      <c r="G154" s="5"/>
      <c r="H154" s="5"/>
      <c r="I154" s="5"/>
      <c r="J154" s="5"/>
      <c r="K154" s="5"/>
      <c r="L154" s="5"/>
      <c r="M154" s="5"/>
      <c r="N154" s="5"/>
      <c r="O154" s="5"/>
      <c r="P154" s="5"/>
      <c r="Q154" s="5"/>
      <c r="R154" s="5"/>
      <c r="S154" s="5"/>
      <c r="T154" s="5"/>
    </row>
    <row r="155" spans="1:20" s="10" customFormat="1" x14ac:dyDescent="0.25">
      <c r="A155" s="5"/>
      <c r="B155" s="5"/>
      <c r="C155" s="5"/>
      <c r="D155" s="5"/>
      <c r="E155" s="5"/>
      <c r="F155" s="5"/>
      <c r="G155" s="5"/>
      <c r="H155" s="5"/>
      <c r="I155" s="5"/>
      <c r="J155" s="5"/>
      <c r="K155" s="5"/>
      <c r="L155" s="5"/>
      <c r="M155" s="5"/>
      <c r="N155" s="5"/>
      <c r="O155" s="5"/>
      <c r="P155" s="5"/>
      <c r="Q155" s="5"/>
      <c r="R155" s="5"/>
      <c r="S155" s="5"/>
      <c r="T155" s="5"/>
    </row>
    <row r="156" spans="1:20" s="10" customFormat="1" x14ac:dyDescent="0.25">
      <c r="A156" s="5"/>
      <c r="B156" s="5"/>
      <c r="C156" s="5"/>
      <c r="D156" s="5"/>
      <c r="E156" s="5"/>
      <c r="F156" s="5"/>
      <c r="G156" s="5"/>
      <c r="H156" s="5"/>
      <c r="I156" s="5"/>
      <c r="J156" s="5"/>
      <c r="K156" s="5"/>
      <c r="L156" s="5"/>
      <c r="M156" s="5"/>
      <c r="N156" s="5"/>
      <c r="O156" s="5"/>
      <c r="P156" s="5"/>
      <c r="Q156" s="5"/>
      <c r="R156" s="5"/>
      <c r="S156" s="5"/>
      <c r="T156" s="5"/>
    </row>
    <row r="157" spans="1:20" s="10" customFormat="1" x14ac:dyDescent="0.25">
      <c r="A157" s="5"/>
      <c r="B157" s="5"/>
      <c r="C157" s="5"/>
      <c r="D157" s="5"/>
      <c r="E157" s="5"/>
      <c r="F157" s="5"/>
      <c r="G157" s="5"/>
      <c r="H157" s="5"/>
      <c r="I157" s="5"/>
      <c r="J157" s="5"/>
      <c r="K157" s="5"/>
      <c r="L157" s="5"/>
      <c r="M157" s="5"/>
      <c r="N157" s="5"/>
      <c r="O157" s="5"/>
      <c r="P157" s="5"/>
      <c r="Q157" s="5"/>
      <c r="R157" s="5"/>
      <c r="S157" s="5"/>
      <c r="T157" s="5"/>
    </row>
    <row r="158" spans="1:20" s="10" customFormat="1" x14ac:dyDescent="0.25">
      <c r="A158" s="5"/>
      <c r="B158" s="5"/>
      <c r="C158" s="5"/>
      <c r="D158" s="5"/>
      <c r="E158" s="5"/>
      <c r="F158" s="5"/>
      <c r="G158" s="5"/>
      <c r="H158" s="5"/>
      <c r="I158" s="5"/>
      <c r="J158" s="5"/>
      <c r="K158" s="5"/>
      <c r="L158" s="5"/>
      <c r="M158" s="5"/>
      <c r="N158" s="5"/>
      <c r="O158" s="5"/>
      <c r="P158" s="5"/>
      <c r="Q158" s="5"/>
      <c r="R158" s="5"/>
      <c r="S158" s="5"/>
      <c r="T158" s="5"/>
    </row>
    <row r="159" spans="1:20" s="10" customFormat="1" x14ac:dyDescent="0.25">
      <c r="A159" s="5"/>
      <c r="B159" s="5"/>
      <c r="C159" s="5"/>
      <c r="D159" s="5"/>
      <c r="E159" s="5"/>
      <c r="F159" s="5"/>
      <c r="G159" s="5"/>
      <c r="H159" s="5"/>
      <c r="I159" s="5"/>
      <c r="J159" s="5"/>
      <c r="K159" s="5"/>
      <c r="L159" s="5"/>
      <c r="M159" s="5"/>
      <c r="N159" s="5"/>
      <c r="O159" s="5"/>
      <c r="P159" s="5"/>
      <c r="Q159" s="5"/>
      <c r="R159" s="5"/>
      <c r="S159" s="5"/>
      <c r="T159" s="5"/>
    </row>
    <row r="160" spans="1:20" s="10" customFormat="1" x14ac:dyDescent="0.25">
      <c r="A160" s="5"/>
      <c r="B160" s="5"/>
      <c r="C160" s="5"/>
      <c r="D160" s="5"/>
      <c r="E160" s="5"/>
      <c r="F160" s="5"/>
      <c r="G160" s="5"/>
      <c r="H160" s="5"/>
      <c r="I160" s="5"/>
      <c r="J160" s="5"/>
      <c r="K160" s="5"/>
      <c r="L160" s="5"/>
      <c r="M160" s="5"/>
      <c r="N160" s="5"/>
      <c r="O160" s="5"/>
      <c r="P160" s="5"/>
      <c r="Q160" s="5"/>
      <c r="R160" s="5"/>
      <c r="S160" s="5"/>
      <c r="T160" s="5"/>
    </row>
    <row r="161" spans="1:20" s="10" customFormat="1" x14ac:dyDescent="0.25">
      <c r="A161" s="5"/>
      <c r="B161" s="5"/>
      <c r="C161" s="5"/>
      <c r="D161" s="5"/>
      <c r="E161" s="5"/>
      <c r="F161" s="5"/>
      <c r="G161" s="5"/>
      <c r="H161" s="5"/>
      <c r="I161" s="5"/>
      <c r="J161" s="5"/>
      <c r="K161" s="5"/>
      <c r="L161" s="5"/>
      <c r="M161" s="5"/>
      <c r="N161" s="5"/>
      <c r="O161" s="5"/>
      <c r="P161" s="5"/>
      <c r="Q161" s="5"/>
      <c r="R161" s="5"/>
      <c r="S161" s="5"/>
      <c r="T161" s="5"/>
    </row>
    <row r="162" spans="1:20" s="10" customFormat="1" x14ac:dyDescent="0.25">
      <c r="A162" s="5"/>
      <c r="B162" s="5"/>
      <c r="C162" s="5"/>
      <c r="D162" s="5"/>
      <c r="E162" s="5"/>
      <c r="F162" s="5"/>
      <c r="G162" s="5"/>
      <c r="H162" s="5"/>
      <c r="I162" s="5"/>
      <c r="J162" s="5"/>
      <c r="K162" s="5"/>
      <c r="L162" s="5"/>
      <c r="M162" s="5"/>
      <c r="N162" s="5"/>
      <c r="O162" s="5"/>
      <c r="P162" s="5"/>
      <c r="Q162" s="5"/>
      <c r="R162" s="5"/>
      <c r="S162" s="5"/>
      <c r="T162" s="5"/>
    </row>
    <row r="163" spans="1:20" s="10" customFormat="1" x14ac:dyDescent="0.25">
      <c r="A163" s="5"/>
      <c r="B163" s="5"/>
      <c r="C163" s="5"/>
      <c r="D163" s="5"/>
      <c r="E163" s="5"/>
      <c r="F163" s="5"/>
      <c r="G163" s="5"/>
      <c r="H163" s="5"/>
      <c r="I163" s="5"/>
      <c r="J163" s="5"/>
      <c r="K163" s="5"/>
      <c r="L163" s="5"/>
      <c r="M163" s="5"/>
      <c r="N163" s="5"/>
      <c r="O163" s="5"/>
      <c r="P163" s="5"/>
      <c r="Q163" s="5"/>
      <c r="R163" s="5"/>
      <c r="S163" s="5"/>
      <c r="T163" s="5"/>
    </row>
    <row r="164" spans="1:20" s="10" customFormat="1" x14ac:dyDescent="0.25">
      <c r="A164" s="5"/>
      <c r="B164" s="5"/>
      <c r="C164" s="5"/>
      <c r="D164" s="5"/>
      <c r="E164" s="5"/>
      <c r="F164" s="5"/>
      <c r="G164" s="5"/>
      <c r="H164" s="5"/>
      <c r="I164" s="5"/>
      <c r="J164" s="5"/>
      <c r="K164" s="5"/>
      <c r="L164" s="5"/>
      <c r="M164" s="5"/>
      <c r="N164" s="5"/>
      <c r="O164" s="5"/>
      <c r="P164" s="5"/>
      <c r="Q164" s="5"/>
      <c r="R164" s="5"/>
      <c r="S164" s="5"/>
      <c r="T164" s="5"/>
    </row>
    <row r="165" spans="1:20" s="10" customFormat="1" x14ac:dyDescent="0.25">
      <c r="A165" s="5"/>
      <c r="B165" s="5"/>
      <c r="C165" s="5"/>
      <c r="D165" s="5"/>
      <c r="E165" s="5"/>
      <c r="F165" s="5"/>
      <c r="G165" s="5"/>
      <c r="H165" s="5"/>
      <c r="I165" s="5"/>
      <c r="J165" s="5"/>
      <c r="K165" s="5"/>
      <c r="L165" s="5"/>
      <c r="M165" s="5"/>
      <c r="N165" s="5"/>
      <c r="O165" s="5"/>
      <c r="P165" s="5"/>
      <c r="Q165" s="5"/>
      <c r="R165" s="5"/>
      <c r="S165" s="5"/>
      <c r="T165" s="5"/>
    </row>
    <row r="166" spans="1:20" s="10" customFormat="1" x14ac:dyDescent="0.25">
      <c r="A166" s="5"/>
      <c r="B166" s="5"/>
      <c r="C166" s="5"/>
      <c r="D166" s="5"/>
      <c r="E166" s="5"/>
      <c r="F166" s="5"/>
      <c r="G166" s="5"/>
      <c r="H166" s="5"/>
      <c r="I166" s="5"/>
      <c r="J166" s="5"/>
      <c r="K166" s="5"/>
      <c r="L166" s="5"/>
      <c r="M166" s="5"/>
      <c r="N166" s="5"/>
      <c r="O166" s="5"/>
      <c r="P166" s="5"/>
      <c r="Q166" s="5"/>
      <c r="R166" s="5"/>
      <c r="S166" s="5"/>
      <c r="T166" s="5"/>
    </row>
    <row r="167" spans="1:20" s="10" customFormat="1" x14ac:dyDescent="0.25">
      <c r="A167" s="5"/>
      <c r="B167" s="5"/>
      <c r="C167" s="5"/>
      <c r="D167" s="5"/>
      <c r="E167" s="5"/>
      <c r="F167" s="5"/>
      <c r="G167" s="5"/>
      <c r="H167" s="5"/>
      <c r="I167" s="5"/>
      <c r="J167" s="5"/>
      <c r="K167" s="5"/>
      <c r="L167" s="5"/>
      <c r="M167" s="5"/>
      <c r="N167" s="5"/>
      <c r="O167" s="5"/>
      <c r="P167" s="5"/>
      <c r="Q167" s="5"/>
      <c r="R167" s="5"/>
      <c r="S167" s="5"/>
      <c r="T167" s="5"/>
    </row>
    <row r="168" spans="1:20" s="10" customFormat="1" x14ac:dyDescent="0.25">
      <c r="A168" s="5"/>
      <c r="B168" s="5"/>
      <c r="C168" s="5"/>
      <c r="D168" s="5"/>
      <c r="E168" s="5"/>
      <c r="F168" s="5"/>
      <c r="G168" s="5"/>
      <c r="H168" s="5"/>
      <c r="I168" s="5"/>
      <c r="J168" s="5"/>
      <c r="K168" s="5"/>
      <c r="L168" s="5"/>
      <c r="M168" s="5"/>
      <c r="N168" s="5"/>
      <c r="O168" s="5"/>
      <c r="P168" s="5"/>
      <c r="Q168" s="5"/>
      <c r="R168" s="5"/>
      <c r="S168" s="5"/>
      <c r="T168" s="5"/>
    </row>
    <row r="169" spans="1:20" s="10" customFormat="1" x14ac:dyDescent="0.25">
      <c r="A169" s="5"/>
      <c r="B169" s="5"/>
      <c r="C169" s="5"/>
      <c r="D169" s="5"/>
      <c r="E169" s="5"/>
      <c r="F169" s="5"/>
      <c r="G169" s="5"/>
      <c r="H169" s="5"/>
      <c r="I169" s="5"/>
      <c r="J169" s="5"/>
      <c r="K169" s="5"/>
      <c r="L169" s="5"/>
      <c r="M169" s="5"/>
      <c r="N169" s="5"/>
      <c r="O169" s="5"/>
      <c r="P169" s="5"/>
      <c r="Q169" s="5"/>
      <c r="R169" s="5"/>
      <c r="S169" s="5"/>
      <c r="T169" s="5"/>
    </row>
    <row r="170" spans="1:20" s="10" customFormat="1" x14ac:dyDescent="0.25">
      <c r="A170" s="5"/>
      <c r="B170" s="5"/>
      <c r="C170" s="5"/>
      <c r="D170" s="5"/>
      <c r="E170" s="5"/>
      <c r="F170" s="5"/>
      <c r="G170" s="5"/>
      <c r="H170" s="5"/>
      <c r="I170" s="5"/>
      <c r="J170" s="5"/>
      <c r="K170" s="5"/>
      <c r="L170" s="5"/>
      <c r="M170" s="5"/>
      <c r="N170" s="5"/>
      <c r="O170" s="5"/>
      <c r="P170" s="5"/>
      <c r="Q170" s="5"/>
      <c r="R170" s="5"/>
      <c r="S170" s="5"/>
      <c r="T170" s="5"/>
    </row>
    <row r="171" spans="1:20" s="10" customFormat="1" x14ac:dyDescent="0.25">
      <c r="A171" s="5"/>
      <c r="B171" s="5"/>
      <c r="C171" s="5"/>
      <c r="D171" s="5"/>
      <c r="E171" s="5"/>
      <c r="F171" s="5"/>
      <c r="G171" s="5"/>
      <c r="H171" s="5"/>
      <c r="I171" s="5"/>
      <c r="J171" s="5"/>
      <c r="K171" s="5"/>
      <c r="L171" s="5"/>
      <c r="M171" s="5"/>
      <c r="N171" s="5"/>
      <c r="O171" s="5"/>
      <c r="P171" s="5"/>
      <c r="Q171" s="5"/>
      <c r="R171" s="5"/>
      <c r="S171" s="5"/>
      <c r="T171" s="5"/>
    </row>
    <row r="172" spans="1:20" s="10" customFormat="1" x14ac:dyDescent="0.25">
      <c r="A172" s="5"/>
      <c r="B172" s="5"/>
      <c r="C172" s="5"/>
      <c r="D172" s="5"/>
      <c r="E172" s="5"/>
      <c r="F172" s="5"/>
      <c r="G172" s="5"/>
      <c r="H172" s="5"/>
      <c r="I172" s="5"/>
      <c r="J172" s="5"/>
      <c r="K172" s="5"/>
      <c r="L172" s="5"/>
      <c r="M172" s="5"/>
      <c r="N172" s="5"/>
      <c r="O172" s="5"/>
      <c r="P172" s="5"/>
      <c r="Q172" s="5"/>
      <c r="R172" s="5"/>
      <c r="S172" s="5"/>
      <c r="T172" s="5"/>
    </row>
    <row r="173" spans="1:20" s="10" customFormat="1" x14ac:dyDescent="0.25">
      <c r="A173" s="5"/>
      <c r="B173" s="5"/>
      <c r="C173" s="5"/>
      <c r="D173" s="5"/>
      <c r="E173" s="5"/>
      <c r="F173" s="5"/>
      <c r="G173" s="5"/>
      <c r="H173" s="5"/>
      <c r="I173" s="5"/>
      <c r="J173" s="5"/>
      <c r="K173" s="5"/>
      <c r="L173" s="5"/>
      <c r="M173" s="5"/>
      <c r="N173" s="5"/>
      <c r="O173" s="5"/>
      <c r="P173" s="5"/>
      <c r="Q173" s="5"/>
      <c r="R173" s="5"/>
      <c r="S173" s="5"/>
      <c r="T173" s="5"/>
    </row>
    <row r="174" spans="1:20" s="10" customFormat="1" x14ac:dyDescent="0.25">
      <c r="A174" s="5"/>
      <c r="B174" s="5"/>
      <c r="C174" s="5"/>
      <c r="D174" s="5"/>
      <c r="E174" s="5"/>
      <c r="F174" s="5"/>
      <c r="G174" s="5"/>
      <c r="H174" s="5"/>
      <c r="I174" s="5"/>
      <c r="J174" s="5"/>
      <c r="K174" s="5"/>
      <c r="L174" s="5"/>
      <c r="M174" s="5"/>
      <c r="N174" s="5"/>
      <c r="O174" s="5"/>
      <c r="P174" s="5"/>
      <c r="Q174" s="5"/>
      <c r="R174" s="5"/>
      <c r="S174" s="5"/>
      <c r="T174" s="5"/>
    </row>
    <row r="175" spans="1:20" s="10" customFormat="1" x14ac:dyDescent="0.25">
      <c r="A175" s="5"/>
      <c r="B175" s="5"/>
      <c r="C175" s="5"/>
      <c r="D175" s="5"/>
      <c r="E175" s="5"/>
      <c r="F175" s="5"/>
      <c r="G175" s="5"/>
      <c r="H175" s="5"/>
      <c r="I175" s="5"/>
      <c r="J175" s="5"/>
      <c r="K175" s="5"/>
      <c r="L175" s="5"/>
      <c r="M175" s="5"/>
      <c r="N175" s="5"/>
      <c r="O175" s="5"/>
      <c r="P175" s="5"/>
      <c r="Q175" s="5"/>
      <c r="R175" s="5"/>
      <c r="S175" s="5"/>
      <c r="T175" s="5"/>
    </row>
    <row r="176" spans="1:20" s="10" customFormat="1" x14ac:dyDescent="0.25">
      <c r="A176" s="5"/>
      <c r="B176" s="5"/>
      <c r="C176" s="5"/>
      <c r="D176" s="5"/>
      <c r="E176" s="5"/>
      <c r="F176" s="5"/>
      <c r="G176" s="5"/>
      <c r="H176" s="5"/>
      <c r="I176" s="5"/>
      <c r="J176" s="5"/>
      <c r="K176" s="5"/>
      <c r="L176" s="5"/>
      <c r="M176" s="5"/>
      <c r="N176" s="5"/>
      <c r="O176" s="5"/>
      <c r="P176" s="5"/>
      <c r="Q176" s="5"/>
      <c r="R176" s="5"/>
      <c r="S176" s="5"/>
      <c r="T176" s="5"/>
    </row>
    <row r="177" spans="1:20" s="10" customFormat="1" x14ac:dyDescent="0.25">
      <c r="A177" s="5"/>
      <c r="B177" s="5"/>
      <c r="C177" s="5"/>
      <c r="D177" s="5"/>
      <c r="E177" s="5"/>
      <c r="F177" s="5"/>
      <c r="G177" s="5"/>
      <c r="H177" s="5"/>
      <c r="I177" s="5"/>
      <c r="J177" s="5"/>
      <c r="K177" s="5"/>
      <c r="L177" s="5"/>
      <c r="M177" s="5"/>
      <c r="N177" s="5"/>
      <c r="O177" s="5"/>
      <c r="P177" s="5"/>
      <c r="Q177" s="5"/>
      <c r="R177" s="5"/>
      <c r="S177" s="5"/>
      <c r="T177" s="5"/>
    </row>
    <row r="178" spans="1:20" s="10" customFormat="1" x14ac:dyDescent="0.25">
      <c r="A178" s="5"/>
      <c r="B178" s="5"/>
      <c r="C178" s="5"/>
      <c r="D178" s="5"/>
      <c r="E178" s="5"/>
      <c r="F178" s="5"/>
      <c r="G178" s="5"/>
      <c r="H178" s="5"/>
      <c r="I178" s="5"/>
      <c r="J178" s="5"/>
      <c r="K178" s="5"/>
      <c r="L178" s="5"/>
      <c r="M178" s="5"/>
      <c r="N178" s="5"/>
      <c r="O178" s="5"/>
      <c r="P178" s="5"/>
      <c r="Q178" s="5"/>
      <c r="R178" s="5"/>
      <c r="S178" s="5"/>
      <c r="T178" s="5"/>
    </row>
    <row r="179" spans="1:20" s="10" customFormat="1" x14ac:dyDescent="0.25">
      <c r="A179" s="5"/>
      <c r="B179" s="5"/>
      <c r="C179" s="5"/>
      <c r="D179" s="5"/>
      <c r="E179" s="5"/>
      <c r="F179" s="5"/>
      <c r="G179" s="5"/>
      <c r="H179" s="5"/>
      <c r="I179" s="5"/>
      <c r="J179" s="5"/>
      <c r="K179" s="5"/>
      <c r="L179" s="5"/>
      <c r="M179" s="5"/>
      <c r="N179" s="5"/>
      <c r="O179" s="5"/>
      <c r="P179" s="5"/>
      <c r="Q179" s="5"/>
      <c r="R179" s="5"/>
      <c r="S179" s="5"/>
      <c r="T179" s="5"/>
    </row>
    <row r="180" spans="1:20" s="10" customFormat="1" x14ac:dyDescent="0.25">
      <c r="A180" s="5"/>
      <c r="B180" s="5"/>
      <c r="C180" s="5"/>
      <c r="D180" s="5"/>
      <c r="E180" s="5"/>
      <c r="F180" s="5"/>
      <c r="G180" s="5"/>
      <c r="H180" s="5"/>
      <c r="I180" s="5"/>
      <c r="J180" s="5"/>
      <c r="K180" s="5"/>
      <c r="L180" s="5"/>
      <c r="M180" s="5"/>
      <c r="N180" s="5"/>
      <c r="O180" s="5"/>
      <c r="P180" s="5"/>
      <c r="Q180" s="5"/>
      <c r="R180" s="5"/>
      <c r="S180" s="5"/>
      <c r="T180" s="5"/>
    </row>
    <row r="181" spans="1:20" s="10" customFormat="1" x14ac:dyDescent="0.25">
      <c r="A181" s="5"/>
      <c r="B181" s="5"/>
      <c r="C181" s="5"/>
      <c r="D181" s="5"/>
      <c r="E181" s="5"/>
      <c r="F181" s="5"/>
      <c r="G181" s="5"/>
      <c r="H181" s="5"/>
      <c r="I181" s="5"/>
      <c r="J181" s="5"/>
      <c r="K181" s="5"/>
      <c r="L181" s="5"/>
      <c r="M181" s="5"/>
      <c r="N181" s="5"/>
      <c r="O181" s="5"/>
      <c r="P181" s="5"/>
      <c r="Q181" s="5"/>
      <c r="R181" s="5"/>
      <c r="S181" s="5"/>
      <c r="T181" s="5"/>
    </row>
    <row r="182" spans="1:20" s="10" customFormat="1" x14ac:dyDescent="0.25">
      <c r="A182" s="5"/>
      <c r="B182" s="5"/>
      <c r="C182" s="5"/>
      <c r="D182" s="5"/>
      <c r="E182" s="5"/>
      <c r="F182" s="5"/>
      <c r="G182" s="5"/>
      <c r="H182" s="5"/>
      <c r="I182" s="5"/>
      <c r="J182" s="5"/>
      <c r="K182" s="5"/>
      <c r="L182" s="5"/>
      <c r="M182" s="5"/>
      <c r="N182" s="5"/>
      <c r="O182" s="5"/>
      <c r="P182" s="5"/>
      <c r="Q182" s="5"/>
      <c r="R182" s="5"/>
      <c r="S182" s="5"/>
      <c r="T182" s="5"/>
    </row>
    <row r="183" spans="1:20" s="10" customFormat="1" x14ac:dyDescent="0.25">
      <c r="A183" s="5"/>
      <c r="B183" s="5"/>
      <c r="C183" s="5"/>
      <c r="D183" s="5"/>
      <c r="E183" s="5"/>
      <c r="F183" s="5"/>
      <c r="G183" s="5"/>
      <c r="H183" s="5"/>
      <c r="I183" s="5"/>
      <c r="J183" s="5"/>
      <c r="K183" s="5"/>
      <c r="L183" s="5"/>
      <c r="M183" s="5"/>
      <c r="N183" s="5"/>
      <c r="O183" s="5"/>
      <c r="P183" s="5"/>
      <c r="Q183" s="5"/>
      <c r="R183" s="5"/>
      <c r="S183" s="5"/>
      <c r="T183" s="5"/>
    </row>
    <row r="184" spans="1:20" s="10" customFormat="1" x14ac:dyDescent="0.25">
      <c r="A184" s="5"/>
      <c r="B184" s="5"/>
      <c r="C184" s="5"/>
      <c r="D184" s="5"/>
      <c r="E184" s="5"/>
      <c r="F184" s="5"/>
      <c r="G184" s="5"/>
      <c r="H184" s="5"/>
      <c r="I184" s="5"/>
      <c r="J184" s="5"/>
      <c r="K184" s="5"/>
      <c r="L184" s="5"/>
      <c r="M184" s="5"/>
      <c r="N184" s="5"/>
      <c r="O184" s="5"/>
      <c r="P184" s="5"/>
      <c r="Q184" s="5"/>
      <c r="R184" s="5"/>
      <c r="S184" s="5"/>
      <c r="T184" s="5"/>
    </row>
    <row r="185" spans="1:20" s="10" customFormat="1" x14ac:dyDescent="0.25">
      <c r="A185" s="5"/>
      <c r="B185" s="5"/>
      <c r="C185" s="5"/>
      <c r="D185" s="5"/>
      <c r="E185" s="5"/>
      <c r="F185" s="5"/>
      <c r="G185" s="5"/>
      <c r="H185" s="5"/>
      <c r="I185" s="5"/>
      <c r="J185" s="5"/>
      <c r="K185" s="5"/>
      <c r="L185" s="5"/>
      <c r="M185" s="5"/>
      <c r="N185" s="5"/>
      <c r="O185" s="5"/>
      <c r="P185" s="5"/>
      <c r="Q185" s="5"/>
      <c r="R185" s="5"/>
      <c r="S185" s="5"/>
      <c r="T185" s="5"/>
    </row>
    <row r="186" spans="1:20" s="10" customFormat="1" x14ac:dyDescent="0.25">
      <c r="A186" s="5"/>
      <c r="B186" s="5"/>
      <c r="C186" s="5"/>
      <c r="D186" s="5"/>
      <c r="E186" s="5"/>
      <c r="F186" s="5"/>
      <c r="G186" s="5"/>
      <c r="H186" s="5"/>
      <c r="I186" s="5"/>
      <c r="J186" s="5"/>
      <c r="K186" s="5"/>
      <c r="L186" s="5"/>
      <c r="M186" s="5"/>
      <c r="N186" s="5"/>
      <c r="O186" s="5"/>
      <c r="P186" s="5"/>
      <c r="Q186" s="5"/>
      <c r="R186" s="5"/>
      <c r="S186" s="5"/>
      <c r="T186" s="5"/>
    </row>
    <row r="187" spans="1:20" s="10" customFormat="1" x14ac:dyDescent="0.25">
      <c r="A187" s="5"/>
      <c r="B187" s="5"/>
      <c r="C187" s="5"/>
      <c r="D187" s="5"/>
      <c r="E187" s="5"/>
      <c r="F187" s="5"/>
      <c r="G187" s="5"/>
      <c r="H187" s="5"/>
      <c r="I187" s="5"/>
      <c r="J187" s="5"/>
      <c r="K187" s="5"/>
      <c r="L187" s="5"/>
      <c r="M187" s="5"/>
      <c r="N187" s="5"/>
      <c r="O187" s="5"/>
      <c r="P187" s="5"/>
      <c r="Q187" s="5"/>
      <c r="R187" s="5"/>
      <c r="S187" s="5"/>
      <c r="T187" s="5"/>
    </row>
    <row r="188" spans="1:20" s="10" customFormat="1" x14ac:dyDescent="0.25">
      <c r="A188" s="5"/>
      <c r="B188" s="5"/>
      <c r="C188" s="5"/>
      <c r="D188" s="5"/>
      <c r="E188" s="5"/>
      <c r="F188" s="5"/>
      <c r="G188" s="5"/>
      <c r="H188" s="5"/>
      <c r="I188" s="5"/>
      <c r="J188" s="5"/>
      <c r="K188" s="5"/>
      <c r="L188" s="5"/>
      <c r="M188" s="5"/>
      <c r="N188" s="5"/>
      <c r="O188" s="5"/>
      <c r="P188" s="5"/>
      <c r="Q188" s="5"/>
      <c r="R188" s="5"/>
      <c r="S188" s="5"/>
      <c r="T188" s="5"/>
    </row>
    <row r="189" spans="1:20" s="10" customFormat="1" x14ac:dyDescent="0.25">
      <c r="A189" s="5"/>
      <c r="B189" s="5"/>
      <c r="C189" s="5"/>
      <c r="D189" s="5"/>
      <c r="E189" s="5"/>
      <c r="F189" s="5"/>
      <c r="G189" s="5"/>
      <c r="H189" s="5"/>
      <c r="I189" s="5"/>
      <c r="J189" s="5"/>
      <c r="K189" s="5"/>
      <c r="L189" s="5"/>
      <c r="M189" s="5"/>
      <c r="N189" s="5"/>
      <c r="O189" s="5"/>
      <c r="P189" s="5"/>
      <c r="Q189" s="5"/>
      <c r="R189" s="5"/>
      <c r="S189" s="5"/>
      <c r="T189" s="5"/>
    </row>
    <row r="190" spans="1:20" s="10" customFormat="1" x14ac:dyDescent="0.25">
      <c r="A190" s="5"/>
      <c r="B190" s="5"/>
      <c r="C190" s="5"/>
      <c r="D190" s="5"/>
      <c r="E190" s="5"/>
      <c r="F190" s="5"/>
      <c r="G190" s="5"/>
      <c r="H190" s="5"/>
      <c r="I190" s="5"/>
      <c r="J190" s="5"/>
      <c r="K190" s="5"/>
      <c r="L190" s="5"/>
      <c r="M190" s="5"/>
      <c r="N190" s="5"/>
      <c r="O190" s="5"/>
      <c r="P190" s="5"/>
      <c r="Q190" s="5"/>
      <c r="R190" s="5"/>
      <c r="S190" s="5"/>
      <c r="T190" s="5"/>
    </row>
    <row r="191" spans="1:20" s="10" customFormat="1" x14ac:dyDescent="0.25">
      <c r="A191" s="5"/>
      <c r="B191" s="5"/>
      <c r="C191" s="5"/>
      <c r="D191" s="5"/>
      <c r="E191" s="5"/>
      <c r="F191" s="5"/>
      <c r="G191" s="5"/>
      <c r="H191" s="5"/>
      <c r="I191" s="5"/>
      <c r="J191" s="5"/>
      <c r="K191" s="5"/>
      <c r="L191" s="5"/>
      <c r="M191" s="5"/>
      <c r="N191" s="5"/>
      <c r="O191" s="5"/>
      <c r="P191" s="5"/>
      <c r="Q191" s="5"/>
      <c r="R191" s="5"/>
      <c r="S191" s="5"/>
      <c r="T191" s="5"/>
    </row>
    <row r="192" spans="1:20" s="10" customFormat="1" x14ac:dyDescent="0.25">
      <c r="A192" s="5"/>
      <c r="B192" s="5"/>
      <c r="C192" s="5"/>
      <c r="D192" s="5"/>
      <c r="E192" s="5"/>
      <c r="F192" s="5"/>
      <c r="G192" s="5"/>
      <c r="H192" s="5"/>
      <c r="I192" s="5"/>
      <c r="J192" s="5"/>
      <c r="K192" s="5"/>
      <c r="L192" s="5"/>
      <c r="M192" s="5"/>
      <c r="N192" s="5"/>
      <c r="O192" s="5"/>
      <c r="P192" s="5"/>
      <c r="Q192" s="5"/>
      <c r="R192" s="5"/>
      <c r="S192" s="5"/>
      <c r="T192" s="5"/>
    </row>
    <row r="193" spans="1:20" s="10" customFormat="1" x14ac:dyDescent="0.25">
      <c r="A193" s="5"/>
      <c r="B193" s="5"/>
      <c r="C193" s="5"/>
      <c r="D193" s="5"/>
      <c r="E193" s="5"/>
      <c r="F193" s="5"/>
      <c r="G193" s="5"/>
      <c r="H193" s="5"/>
      <c r="I193" s="5"/>
      <c r="J193" s="5"/>
      <c r="K193" s="5"/>
      <c r="L193" s="5"/>
      <c r="M193" s="5"/>
      <c r="N193" s="5"/>
      <c r="O193" s="5"/>
      <c r="P193" s="5"/>
      <c r="Q193" s="5"/>
      <c r="R193" s="5"/>
      <c r="S193" s="5"/>
      <c r="T193" s="5"/>
    </row>
    <row r="194" spans="1:20" s="10" customFormat="1" x14ac:dyDescent="0.25">
      <c r="A194" s="5"/>
      <c r="B194" s="5"/>
      <c r="C194" s="5"/>
      <c r="D194" s="5"/>
      <c r="E194" s="5"/>
      <c r="F194" s="5"/>
      <c r="G194" s="5"/>
      <c r="H194" s="5"/>
      <c r="I194" s="5"/>
      <c r="J194" s="5"/>
      <c r="K194" s="5"/>
      <c r="L194" s="5"/>
      <c r="M194" s="5"/>
      <c r="N194" s="5"/>
      <c r="O194" s="5"/>
      <c r="P194" s="5"/>
      <c r="Q194" s="5"/>
      <c r="R194" s="5"/>
      <c r="S194" s="5"/>
      <c r="T194" s="5"/>
    </row>
    <row r="195" spans="1:20" s="10" customFormat="1" x14ac:dyDescent="0.25">
      <c r="A195" s="5"/>
      <c r="B195" s="5"/>
      <c r="C195" s="5"/>
      <c r="D195" s="5"/>
      <c r="E195" s="5"/>
      <c r="F195" s="5"/>
      <c r="G195" s="5"/>
      <c r="H195" s="5"/>
      <c r="I195" s="5"/>
      <c r="J195" s="5"/>
      <c r="K195" s="5"/>
      <c r="L195" s="5"/>
      <c r="M195" s="5"/>
      <c r="N195" s="5"/>
      <c r="O195" s="5"/>
      <c r="P195" s="5"/>
      <c r="Q195" s="5"/>
      <c r="R195" s="5"/>
      <c r="S195" s="5"/>
      <c r="T195" s="5"/>
    </row>
    <row r="196" spans="1:20" s="10" customFormat="1" x14ac:dyDescent="0.25">
      <c r="A196" s="5"/>
      <c r="B196" s="5"/>
      <c r="C196" s="5"/>
      <c r="D196" s="5"/>
      <c r="E196" s="5"/>
      <c r="F196" s="5"/>
      <c r="G196" s="5"/>
      <c r="H196" s="5"/>
      <c r="I196" s="5"/>
      <c r="J196" s="5"/>
      <c r="K196" s="5"/>
      <c r="L196" s="5"/>
      <c r="M196" s="5"/>
      <c r="N196" s="5"/>
      <c r="O196" s="5"/>
      <c r="P196" s="5"/>
      <c r="Q196" s="5"/>
      <c r="R196" s="5"/>
      <c r="S196" s="5"/>
      <c r="T196" s="5"/>
    </row>
    <row r="197" spans="1:20" s="10" customFormat="1" x14ac:dyDescent="0.25">
      <c r="A197" s="5"/>
      <c r="B197" s="5"/>
      <c r="C197" s="5"/>
      <c r="D197" s="5"/>
      <c r="E197" s="5"/>
      <c r="F197" s="5"/>
      <c r="G197" s="5"/>
      <c r="H197" s="5"/>
      <c r="I197" s="5"/>
      <c r="J197" s="5"/>
      <c r="K197" s="5"/>
      <c r="L197" s="5"/>
      <c r="M197" s="5"/>
      <c r="N197" s="5"/>
      <c r="O197" s="5"/>
      <c r="P197" s="5"/>
      <c r="Q197" s="5"/>
      <c r="R197" s="5"/>
      <c r="S197" s="5"/>
      <c r="T197" s="5"/>
    </row>
    <row r="198" spans="1:20" s="10" customFormat="1" x14ac:dyDescent="0.25">
      <c r="A198" s="5"/>
      <c r="B198" s="5"/>
      <c r="C198" s="5"/>
      <c r="D198" s="5"/>
      <c r="E198" s="5"/>
      <c r="F198" s="5"/>
      <c r="G198" s="5"/>
      <c r="H198" s="5"/>
      <c r="I198" s="5"/>
      <c r="J198" s="5"/>
      <c r="K198" s="5"/>
      <c r="L198" s="5"/>
      <c r="M198" s="5"/>
      <c r="N198" s="5"/>
      <c r="O198" s="5"/>
      <c r="P198" s="5"/>
      <c r="Q198" s="5"/>
      <c r="R198" s="5"/>
      <c r="S198" s="5"/>
      <c r="T198" s="5"/>
    </row>
    <row r="199" spans="1:20" s="10" customFormat="1" x14ac:dyDescent="0.25">
      <c r="A199" s="5"/>
      <c r="B199" s="5"/>
      <c r="C199" s="5"/>
      <c r="D199" s="5"/>
      <c r="E199" s="5"/>
      <c r="F199" s="5"/>
      <c r="G199" s="5"/>
      <c r="H199" s="5"/>
      <c r="I199" s="5"/>
      <c r="J199" s="5"/>
      <c r="K199" s="5"/>
      <c r="L199" s="5"/>
      <c r="M199" s="5"/>
      <c r="N199" s="5"/>
      <c r="O199" s="5"/>
      <c r="P199" s="5"/>
      <c r="Q199" s="5"/>
      <c r="R199" s="5"/>
      <c r="S199" s="5"/>
      <c r="T199" s="5"/>
    </row>
    <row r="200" spans="1:20" s="10" customFormat="1" x14ac:dyDescent="0.25">
      <c r="A200" s="5"/>
      <c r="B200" s="5"/>
      <c r="C200" s="5"/>
      <c r="D200" s="5"/>
      <c r="E200" s="5"/>
      <c r="F200" s="5"/>
      <c r="G200" s="5"/>
      <c r="H200" s="5"/>
      <c r="I200" s="5"/>
      <c r="J200" s="5"/>
      <c r="K200" s="5"/>
      <c r="L200" s="5"/>
      <c r="M200" s="5"/>
      <c r="N200" s="5"/>
      <c r="O200" s="5"/>
      <c r="P200" s="5"/>
      <c r="Q200" s="5"/>
      <c r="R200" s="5"/>
      <c r="S200" s="5"/>
      <c r="T200" s="5"/>
    </row>
    <row r="201" spans="1:20" s="10" customFormat="1" x14ac:dyDescent="0.25">
      <c r="A201" s="5"/>
      <c r="B201" s="5"/>
      <c r="C201" s="5"/>
      <c r="D201" s="5"/>
      <c r="E201" s="5"/>
      <c r="F201" s="5"/>
      <c r="G201" s="5"/>
      <c r="H201" s="5"/>
      <c r="I201" s="5"/>
      <c r="J201" s="5"/>
      <c r="K201" s="5"/>
      <c r="L201" s="5"/>
      <c r="M201" s="5"/>
      <c r="N201" s="5"/>
      <c r="O201" s="5"/>
      <c r="P201" s="5"/>
      <c r="Q201" s="5"/>
      <c r="R201" s="5"/>
      <c r="S201" s="5"/>
      <c r="T201" s="5"/>
    </row>
    <row r="202" spans="1:20" s="10" customFormat="1" x14ac:dyDescent="0.25">
      <c r="A202" s="5"/>
      <c r="B202" s="5"/>
      <c r="C202" s="5"/>
      <c r="D202" s="5"/>
      <c r="E202" s="5"/>
      <c r="F202" s="5"/>
      <c r="G202" s="5"/>
      <c r="H202" s="5"/>
      <c r="I202" s="5"/>
      <c r="J202" s="5"/>
      <c r="K202" s="5"/>
      <c r="L202" s="5"/>
      <c r="M202" s="5"/>
      <c r="N202" s="5"/>
      <c r="O202" s="5"/>
      <c r="P202" s="5"/>
      <c r="Q202" s="5"/>
      <c r="R202" s="5"/>
      <c r="S202" s="5"/>
      <c r="T202" s="5"/>
    </row>
    <row r="203" spans="1:20" s="10" customFormat="1" x14ac:dyDescent="0.25">
      <c r="A203" s="5"/>
      <c r="B203" s="5"/>
      <c r="C203" s="5"/>
      <c r="D203" s="5"/>
      <c r="E203" s="5"/>
      <c r="F203" s="5"/>
      <c r="G203" s="5"/>
      <c r="H203" s="5"/>
      <c r="I203" s="5"/>
      <c r="J203" s="5"/>
      <c r="K203" s="5"/>
      <c r="L203" s="5"/>
      <c r="M203" s="5"/>
      <c r="N203" s="5"/>
      <c r="O203" s="5"/>
      <c r="P203" s="5"/>
      <c r="Q203" s="5"/>
      <c r="R203" s="5"/>
      <c r="S203" s="5"/>
      <c r="T203" s="5"/>
    </row>
    <row r="204" spans="1:20" s="10" customFormat="1" x14ac:dyDescent="0.25">
      <c r="A204" s="5"/>
      <c r="B204" s="5"/>
      <c r="C204" s="5"/>
      <c r="D204" s="5"/>
      <c r="E204" s="5"/>
      <c r="F204" s="5"/>
      <c r="G204" s="5"/>
      <c r="H204" s="5"/>
      <c r="I204" s="5"/>
      <c r="J204" s="5"/>
      <c r="K204" s="5"/>
      <c r="L204" s="5"/>
      <c r="M204" s="5"/>
      <c r="N204" s="5"/>
      <c r="O204" s="5"/>
      <c r="P204" s="5"/>
      <c r="Q204" s="5"/>
      <c r="R204" s="5"/>
      <c r="S204" s="5"/>
      <c r="T204" s="5"/>
    </row>
    <row r="205" spans="1:20" s="10" customFormat="1" x14ac:dyDescent="0.25">
      <c r="A205" s="5"/>
      <c r="B205" s="5"/>
      <c r="C205" s="5"/>
      <c r="D205" s="5"/>
      <c r="E205" s="5"/>
      <c r="F205" s="5"/>
      <c r="G205" s="5"/>
      <c r="H205" s="5"/>
      <c r="I205" s="5"/>
      <c r="J205" s="5"/>
      <c r="K205" s="5"/>
      <c r="L205" s="5"/>
      <c r="M205" s="5"/>
      <c r="N205" s="5"/>
      <c r="O205" s="5"/>
      <c r="P205" s="5"/>
      <c r="Q205" s="5"/>
      <c r="R205" s="5"/>
      <c r="S205" s="5"/>
      <c r="T205" s="5"/>
    </row>
    <row r="206" spans="1:20" s="10" customFormat="1" x14ac:dyDescent="0.25">
      <c r="A206" s="5"/>
      <c r="B206" s="5"/>
      <c r="C206" s="5"/>
      <c r="D206" s="5"/>
      <c r="E206" s="5"/>
      <c r="F206" s="5"/>
      <c r="G206" s="5"/>
      <c r="H206" s="5"/>
      <c r="I206" s="5"/>
      <c r="J206" s="5"/>
      <c r="K206" s="5"/>
      <c r="L206" s="5"/>
      <c r="M206" s="5"/>
      <c r="N206" s="5"/>
      <c r="O206" s="5"/>
      <c r="P206" s="5"/>
      <c r="Q206" s="5"/>
      <c r="R206" s="5"/>
      <c r="S206" s="5"/>
      <c r="T206" s="5"/>
    </row>
    <row r="207" spans="1:20" s="10" customFormat="1" x14ac:dyDescent="0.25">
      <c r="A207" s="5"/>
      <c r="B207" s="5"/>
      <c r="C207" s="5"/>
      <c r="D207" s="5"/>
      <c r="E207" s="5"/>
      <c r="F207" s="5"/>
      <c r="G207" s="5"/>
      <c r="H207" s="5"/>
      <c r="I207" s="5"/>
      <c r="J207" s="5"/>
      <c r="K207" s="5"/>
      <c r="L207" s="5"/>
      <c r="M207" s="5"/>
      <c r="N207" s="5"/>
      <c r="O207" s="5"/>
      <c r="P207" s="5"/>
      <c r="Q207" s="5"/>
      <c r="R207" s="5"/>
      <c r="S207" s="5"/>
      <c r="T207" s="5"/>
    </row>
    <row r="208" spans="1:20" s="10" customFormat="1" x14ac:dyDescent="0.25">
      <c r="A208" s="5"/>
      <c r="B208" s="5"/>
      <c r="C208" s="5"/>
      <c r="D208" s="5"/>
      <c r="E208" s="5"/>
      <c r="F208" s="5"/>
      <c r="G208" s="5"/>
      <c r="H208" s="5"/>
      <c r="I208" s="5"/>
      <c r="J208" s="5"/>
      <c r="K208" s="5"/>
      <c r="L208" s="5"/>
      <c r="M208" s="5"/>
      <c r="N208" s="5"/>
      <c r="O208" s="5"/>
      <c r="P208" s="5"/>
      <c r="Q208" s="5"/>
      <c r="R208" s="5"/>
      <c r="S208" s="5"/>
      <c r="T208" s="5"/>
    </row>
    <row r="209" spans="1:20" s="10" customFormat="1" x14ac:dyDescent="0.25">
      <c r="A209" s="5"/>
      <c r="B209" s="5"/>
      <c r="C209" s="5"/>
      <c r="D209" s="5"/>
      <c r="E209" s="5"/>
      <c r="F209" s="5"/>
      <c r="G209" s="5"/>
      <c r="H209" s="5"/>
      <c r="I209" s="5"/>
      <c r="J209" s="5"/>
      <c r="K209" s="5"/>
      <c r="L209" s="5"/>
      <c r="M209" s="5"/>
      <c r="N209" s="5"/>
      <c r="O209" s="5"/>
      <c r="P209" s="5"/>
      <c r="Q209" s="5"/>
      <c r="R209" s="5"/>
      <c r="S209" s="5"/>
      <c r="T209" s="5"/>
    </row>
    <row r="210" spans="1:20" s="10" customFormat="1" x14ac:dyDescent="0.25">
      <c r="A210" s="5"/>
      <c r="B210" s="5"/>
      <c r="C210" s="5"/>
      <c r="D210" s="5"/>
      <c r="E210" s="5"/>
      <c r="F210" s="5"/>
      <c r="G210" s="5"/>
      <c r="H210" s="5"/>
      <c r="I210" s="5"/>
      <c r="J210" s="5"/>
      <c r="K210" s="5"/>
      <c r="L210" s="5"/>
      <c r="M210" s="5"/>
      <c r="N210" s="5"/>
      <c r="O210" s="5"/>
      <c r="P210" s="5"/>
      <c r="Q210" s="5"/>
      <c r="R210" s="5"/>
      <c r="S210" s="5"/>
      <c r="T210" s="5"/>
    </row>
    <row r="211" spans="1:20" s="10" customFormat="1" x14ac:dyDescent="0.25">
      <c r="A211" s="5"/>
      <c r="B211" s="5"/>
      <c r="C211" s="5"/>
      <c r="D211" s="5"/>
      <c r="E211" s="5"/>
      <c r="F211" s="5"/>
      <c r="G211" s="5"/>
      <c r="H211" s="5"/>
      <c r="I211" s="5"/>
      <c r="J211" s="5"/>
      <c r="K211" s="5"/>
      <c r="L211" s="5"/>
      <c r="M211" s="5"/>
      <c r="N211" s="5"/>
      <c r="O211" s="5"/>
      <c r="P211" s="5"/>
      <c r="Q211" s="5"/>
      <c r="R211" s="5"/>
      <c r="S211" s="5"/>
      <c r="T211" s="5"/>
    </row>
    <row r="212" spans="1:20" s="10" customFormat="1" x14ac:dyDescent="0.25">
      <c r="A212" s="5"/>
      <c r="B212" s="5"/>
      <c r="C212" s="5"/>
      <c r="D212" s="5"/>
      <c r="E212" s="5"/>
      <c r="F212" s="5"/>
      <c r="G212" s="5"/>
      <c r="H212" s="5"/>
      <c r="I212" s="5"/>
      <c r="J212" s="5"/>
      <c r="K212" s="5"/>
      <c r="L212" s="5"/>
      <c r="M212" s="5"/>
      <c r="N212" s="5"/>
      <c r="O212" s="5"/>
      <c r="P212" s="5"/>
      <c r="Q212" s="5"/>
      <c r="R212" s="5"/>
      <c r="S212" s="5"/>
      <c r="T212" s="5"/>
    </row>
    <row r="213" spans="1:20" s="10" customFormat="1" x14ac:dyDescent="0.25">
      <c r="A213" s="5"/>
      <c r="B213" s="5"/>
      <c r="C213" s="5"/>
      <c r="D213" s="5"/>
      <c r="E213" s="5"/>
      <c r="F213" s="5"/>
      <c r="G213" s="5"/>
      <c r="H213" s="5"/>
      <c r="I213" s="5"/>
      <c r="J213" s="5"/>
      <c r="K213" s="5"/>
      <c r="L213" s="5"/>
      <c r="M213" s="5"/>
      <c r="N213" s="5"/>
      <c r="O213" s="5"/>
      <c r="P213" s="5"/>
      <c r="Q213" s="5"/>
      <c r="R213" s="5"/>
      <c r="S213" s="5"/>
      <c r="T213" s="5"/>
    </row>
    <row r="214" spans="1:20" s="10" customFormat="1" x14ac:dyDescent="0.25">
      <c r="A214" s="5"/>
      <c r="B214" s="5"/>
      <c r="C214" s="5"/>
      <c r="D214" s="5"/>
      <c r="E214" s="5"/>
      <c r="F214" s="5"/>
      <c r="G214" s="5"/>
      <c r="H214" s="5"/>
      <c r="I214" s="5"/>
      <c r="J214" s="5"/>
      <c r="K214" s="5"/>
      <c r="L214" s="5"/>
      <c r="M214" s="5"/>
      <c r="N214" s="5"/>
      <c r="O214" s="5"/>
      <c r="P214" s="5"/>
      <c r="Q214" s="5"/>
      <c r="R214" s="5"/>
      <c r="S214" s="5"/>
      <c r="T214" s="5"/>
    </row>
    <row r="215" spans="1:20" s="10" customFormat="1" x14ac:dyDescent="0.25">
      <c r="A215" s="5"/>
      <c r="B215" s="5"/>
      <c r="C215" s="5"/>
      <c r="D215" s="5"/>
      <c r="E215" s="5"/>
      <c r="F215" s="5"/>
      <c r="G215" s="5"/>
      <c r="H215" s="5"/>
      <c r="I215" s="5"/>
      <c r="J215" s="5"/>
      <c r="K215" s="5"/>
      <c r="L215" s="5"/>
      <c r="M215" s="5"/>
      <c r="N215" s="5"/>
      <c r="O215" s="5"/>
      <c r="P215" s="5"/>
      <c r="Q215" s="5"/>
      <c r="R215" s="5"/>
      <c r="S215" s="5"/>
      <c r="T215" s="5"/>
    </row>
    <row r="216" spans="1:20" s="10" customFormat="1" x14ac:dyDescent="0.25">
      <c r="A216" s="5"/>
      <c r="B216" s="5"/>
      <c r="C216" s="5"/>
      <c r="D216" s="5"/>
      <c r="E216" s="5"/>
      <c r="F216" s="5"/>
      <c r="G216" s="5"/>
      <c r="H216" s="5"/>
      <c r="I216" s="5"/>
      <c r="J216" s="5"/>
      <c r="K216" s="5"/>
      <c r="L216" s="5"/>
      <c r="M216" s="5"/>
      <c r="N216" s="5"/>
      <c r="O216" s="5"/>
      <c r="P216" s="5"/>
      <c r="Q216" s="5"/>
      <c r="R216" s="5"/>
      <c r="S216" s="5"/>
      <c r="T216" s="5"/>
    </row>
    <row r="217" spans="1:20" s="10" customFormat="1" x14ac:dyDescent="0.25">
      <c r="A217" s="5"/>
      <c r="B217" s="5"/>
      <c r="C217" s="5"/>
      <c r="D217" s="5"/>
      <c r="E217" s="5"/>
      <c r="F217" s="5"/>
      <c r="G217" s="5"/>
      <c r="H217" s="5"/>
      <c r="I217" s="5"/>
      <c r="J217" s="5"/>
      <c r="K217" s="5"/>
      <c r="L217" s="5"/>
      <c r="M217" s="5"/>
      <c r="N217" s="5"/>
      <c r="O217" s="5"/>
      <c r="P217" s="5"/>
      <c r="Q217" s="5"/>
      <c r="R217" s="5"/>
      <c r="S217" s="5"/>
      <c r="T217" s="5"/>
    </row>
    <row r="218" spans="1:20" s="10" customFormat="1" x14ac:dyDescent="0.25">
      <c r="A218" s="5"/>
      <c r="B218" s="5"/>
      <c r="C218" s="5"/>
      <c r="D218" s="5"/>
      <c r="E218" s="5"/>
      <c r="F218" s="5"/>
      <c r="G218" s="5"/>
      <c r="H218" s="5"/>
      <c r="I218" s="5"/>
      <c r="J218" s="5"/>
      <c r="K218" s="5"/>
      <c r="L218" s="5"/>
      <c r="M218" s="5"/>
      <c r="N218" s="5"/>
      <c r="O218" s="5"/>
      <c r="P218" s="5"/>
      <c r="Q218" s="5"/>
      <c r="R218" s="5"/>
      <c r="S218" s="5"/>
      <c r="T218" s="5"/>
    </row>
    <row r="219" spans="1:20" s="10" customFormat="1" x14ac:dyDescent="0.25">
      <c r="A219" s="5"/>
      <c r="B219" s="5"/>
      <c r="C219" s="5"/>
      <c r="D219" s="5"/>
      <c r="E219" s="5"/>
      <c r="F219" s="5"/>
      <c r="G219" s="5"/>
      <c r="H219" s="5"/>
      <c r="I219" s="5"/>
      <c r="J219" s="5"/>
      <c r="K219" s="5"/>
      <c r="L219" s="5"/>
      <c r="M219" s="5"/>
      <c r="N219" s="5"/>
      <c r="O219" s="5"/>
      <c r="P219" s="5"/>
      <c r="Q219" s="5"/>
      <c r="R219" s="5"/>
      <c r="S219" s="5"/>
      <c r="T219" s="5"/>
    </row>
    <row r="220" spans="1:20" s="10" customFormat="1" x14ac:dyDescent="0.25">
      <c r="A220" s="5"/>
      <c r="B220" s="5"/>
      <c r="C220" s="5"/>
      <c r="D220" s="5"/>
      <c r="E220" s="5"/>
      <c r="F220" s="5"/>
      <c r="G220" s="5"/>
      <c r="H220" s="5"/>
      <c r="I220" s="5"/>
      <c r="J220" s="5"/>
      <c r="K220" s="5"/>
      <c r="L220" s="5"/>
      <c r="M220" s="5"/>
      <c r="N220" s="5"/>
      <c r="O220" s="5"/>
      <c r="P220" s="5"/>
      <c r="Q220" s="5"/>
      <c r="R220" s="5"/>
      <c r="S220" s="5"/>
      <c r="T220" s="5"/>
    </row>
    <row r="221" spans="1:20" s="10" customFormat="1" x14ac:dyDescent="0.25">
      <c r="A221" s="5"/>
      <c r="B221" s="5"/>
      <c r="C221" s="5"/>
      <c r="D221" s="5"/>
      <c r="E221" s="5"/>
      <c r="F221" s="5"/>
      <c r="G221" s="5"/>
      <c r="H221" s="5"/>
      <c r="I221" s="5"/>
      <c r="J221" s="5"/>
      <c r="K221" s="5"/>
      <c r="L221" s="5"/>
      <c r="M221" s="5"/>
      <c r="N221" s="5"/>
      <c r="O221" s="5"/>
      <c r="P221" s="5"/>
      <c r="Q221" s="5"/>
      <c r="R221" s="5"/>
      <c r="S221" s="5"/>
      <c r="T221" s="5"/>
    </row>
    <row r="222" spans="1:20" s="10" customFormat="1" x14ac:dyDescent="0.25">
      <c r="A222" s="5"/>
      <c r="B222" s="5"/>
      <c r="C222" s="5"/>
      <c r="D222" s="5"/>
      <c r="E222" s="5"/>
      <c r="F222" s="5"/>
      <c r="G222" s="5"/>
      <c r="H222" s="5"/>
      <c r="I222" s="5"/>
      <c r="J222" s="5"/>
      <c r="K222" s="5"/>
      <c r="L222" s="5"/>
      <c r="M222" s="5"/>
      <c r="N222" s="5"/>
      <c r="O222" s="5"/>
      <c r="P222" s="5"/>
      <c r="Q222" s="5"/>
      <c r="R222" s="5"/>
      <c r="S222" s="5"/>
      <c r="T222" s="5"/>
    </row>
    <row r="223" spans="1:20" s="10" customFormat="1" x14ac:dyDescent="0.25">
      <c r="A223" s="5"/>
      <c r="B223" s="5"/>
      <c r="C223" s="5"/>
      <c r="D223" s="5"/>
      <c r="E223" s="5"/>
      <c r="F223" s="5"/>
      <c r="G223" s="5"/>
      <c r="H223" s="5"/>
      <c r="I223" s="5"/>
      <c r="J223" s="5"/>
      <c r="K223" s="5"/>
      <c r="L223" s="5"/>
      <c r="M223" s="5"/>
      <c r="N223" s="5"/>
      <c r="O223" s="5"/>
      <c r="P223" s="5"/>
      <c r="Q223" s="5"/>
      <c r="R223" s="5"/>
      <c r="S223" s="5"/>
      <c r="T223" s="5"/>
    </row>
    <row r="224" spans="1:20" s="10" customFormat="1" x14ac:dyDescent="0.25">
      <c r="A224" s="5"/>
      <c r="B224" s="5"/>
      <c r="C224" s="5"/>
      <c r="D224" s="5"/>
      <c r="E224" s="5"/>
      <c r="F224" s="5"/>
      <c r="G224" s="5"/>
      <c r="H224" s="5"/>
      <c r="I224" s="5"/>
      <c r="J224" s="5"/>
      <c r="K224" s="5"/>
      <c r="L224" s="5"/>
      <c r="M224" s="5"/>
      <c r="N224" s="5"/>
      <c r="O224" s="5"/>
      <c r="P224" s="5"/>
      <c r="Q224" s="5"/>
      <c r="R224" s="5"/>
      <c r="S224" s="5"/>
      <c r="T224" s="5"/>
    </row>
    <row r="225" spans="1:20" s="10" customFormat="1" x14ac:dyDescent="0.25">
      <c r="A225" s="5"/>
      <c r="B225" s="5"/>
      <c r="C225" s="5"/>
      <c r="D225" s="5"/>
      <c r="E225" s="5"/>
      <c r="F225" s="5"/>
      <c r="G225" s="5"/>
      <c r="H225" s="5"/>
      <c r="I225" s="5"/>
      <c r="J225" s="5"/>
      <c r="K225" s="5"/>
      <c r="L225" s="5"/>
      <c r="M225" s="5"/>
      <c r="N225" s="5"/>
      <c r="O225" s="5"/>
      <c r="P225" s="5"/>
      <c r="Q225" s="5"/>
      <c r="R225" s="5"/>
      <c r="S225" s="5"/>
      <c r="T225" s="5"/>
    </row>
    <row r="226" spans="1:20" s="10" customFormat="1" x14ac:dyDescent="0.25">
      <c r="A226" s="5"/>
      <c r="B226" s="5"/>
      <c r="C226" s="5"/>
      <c r="D226" s="5"/>
      <c r="E226" s="5"/>
      <c r="F226" s="5"/>
      <c r="G226" s="5"/>
      <c r="H226" s="5"/>
      <c r="I226" s="5"/>
      <c r="J226" s="5"/>
      <c r="K226" s="5"/>
      <c r="L226" s="5"/>
      <c r="M226" s="5"/>
      <c r="N226" s="5"/>
      <c r="O226" s="5"/>
      <c r="P226" s="5"/>
      <c r="Q226" s="5"/>
      <c r="R226" s="5"/>
      <c r="S226" s="5"/>
      <c r="T226" s="5"/>
    </row>
    <row r="227" spans="1:20" s="10" customFormat="1" x14ac:dyDescent="0.25">
      <c r="A227" s="5"/>
      <c r="B227" s="5"/>
      <c r="C227" s="5"/>
      <c r="D227" s="5"/>
      <c r="E227" s="5"/>
      <c r="F227" s="5"/>
      <c r="G227" s="5"/>
      <c r="H227" s="5"/>
      <c r="I227" s="5"/>
      <c r="J227" s="5"/>
      <c r="K227" s="5"/>
      <c r="L227" s="5"/>
      <c r="M227" s="5"/>
      <c r="N227" s="5"/>
      <c r="O227" s="5"/>
      <c r="P227" s="5"/>
      <c r="Q227" s="5"/>
      <c r="R227" s="5"/>
      <c r="S227" s="5"/>
      <c r="T227" s="5"/>
    </row>
    <row r="228" spans="1:20" s="10" customFormat="1" x14ac:dyDescent="0.25">
      <c r="A228" s="5"/>
      <c r="B228" s="5"/>
      <c r="C228" s="5"/>
      <c r="D228" s="5"/>
      <c r="E228" s="5"/>
      <c r="F228" s="5"/>
      <c r="G228" s="5"/>
      <c r="H228" s="5"/>
      <c r="I228" s="5"/>
      <c r="J228" s="5"/>
      <c r="K228" s="5"/>
      <c r="L228" s="5"/>
      <c r="M228" s="5"/>
      <c r="N228" s="5"/>
      <c r="O228" s="5"/>
      <c r="P228" s="5"/>
      <c r="Q228" s="5"/>
      <c r="R228" s="5"/>
      <c r="S228" s="5"/>
      <c r="T228" s="5"/>
    </row>
    <row r="229" spans="1:20" s="10" customFormat="1" x14ac:dyDescent="0.25">
      <c r="A229" s="5"/>
      <c r="B229" s="5"/>
      <c r="C229" s="5"/>
      <c r="D229" s="5"/>
      <c r="E229" s="5"/>
      <c r="F229" s="5"/>
      <c r="G229" s="5"/>
      <c r="H229" s="5"/>
      <c r="I229" s="5"/>
      <c r="J229" s="5"/>
      <c r="K229" s="5"/>
      <c r="L229" s="5"/>
      <c r="M229" s="5"/>
      <c r="N229" s="5"/>
      <c r="O229" s="5"/>
      <c r="P229" s="5"/>
      <c r="Q229" s="5"/>
      <c r="R229" s="5"/>
      <c r="S229" s="5"/>
      <c r="T229" s="5"/>
    </row>
    <row r="230" spans="1:20" s="10" customFormat="1" x14ac:dyDescent="0.25">
      <c r="A230" s="5"/>
      <c r="B230" s="5"/>
      <c r="C230" s="5"/>
      <c r="D230" s="5"/>
      <c r="E230" s="5"/>
      <c r="F230" s="5"/>
      <c r="G230" s="5"/>
      <c r="H230" s="5"/>
      <c r="I230" s="5"/>
      <c r="J230" s="5"/>
      <c r="K230" s="5"/>
      <c r="L230" s="5"/>
      <c r="M230" s="5"/>
      <c r="N230" s="5"/>
      <c r="O230" s="5"/>
      <c r="P230" s="5"/>
      <c r="Q230" s="5"/>
      <c r="R230" s="5"/>
      <c r="S230" s="5"/>
      <c r="T230" s="5"/>
    </row>
    <row r="231" spans="1:20" s="10" customFormat="1" x14ac:dyDescent="0.25">
      <c r="A231" s="5"/>
      <c r="B231" s="5"/>
      <c r="C231" s="5"/>
      <c r="D231" s="5"/>
      <c r="E231" s="5"/>
      <c r="F231" s="5"/>
      <c r="G231" s="5"/>
      <c r="H231" s="5"/>
      <c r="I231" s="5"/>
      <c r="J231" s="5"/>
      <c r="K231" s="5"/>
      <c r="L231" s="5"/>
      <c r="M231" s="5"/>
      <c r="N231" s="5"/>
      <c r="O231" s="5"/>
      <c r="P231" s="5"/>
      <c r="Q231" s="5"/>
      <c r="R231" s="5"/>
      <c r="S231" s="5"/>
      <c r="T231" s="5"/>
    </row>
    <row r="232" spans="1:20" s="10" customFormat="1" x14ac:dyDescent="0.25">
      <c r="A232" s="5"/>
      <c r="B232" s="5"/>
      <c r="C232" s="5"/>
      <c r="D232" s="5"/>
      <c r="E232" s="5"/>
      <c r="F232" s="5"/>
      <c r="G232" s="5"/>
      <c r="H232" s="5"/>
      <c r="I232" s="5"/>
      <c r="J232" s="5"/>
      <c r="K232" s="5"/>
      <c r="L232" s="5"/>
      <c r="M232" s="5"/>
      <c r="N232" s="5"/>
      <c r="O232" s="5"/>
      <c r="P232" s="5"/>
      <c r="Q232" s="5"/>
      <c r="R232" s="5"/>
      <c r="S232" s="5"/>
      <c r="T232" s="5"/>
    </row>
    <row r="233" spans="1:20" s="10" customFormat="1" x14ac:dyDescent="0.25">
      <c r="A233" s="5"/>
      <c r="B233" s="5"/>
      <c r="C233" s="5"/>
      <c r="D233" s="5"/>
      <c r="E233" s="5"/>
      <c r="F233" s="5"/>
      <c r="G233" s="5"/>
      <c r="H233" s="5"/>
      <c r="I233" s="5"/>
      <c r="J233" s="5"/>
      <c r="K233" s="5"/>
      <c r="L233" s="5"/>
      <c r="M233" s="5"/>
      <c r="N233" s="5"/>
      <c r="O233" s="5"/>
      <c r="P233" s="5"/>
      <c r="Q233" s="5"/>
      <c r="R233" s="5"/>
      <c r="S233" s="5"/>
      <c r="T233" s="5"/>
    </row>
    <row r="234" spans="1:20" s="10" customFormat="1" x14ac:dyDescent="0.25">
      <c r="A234" s="5"/>
      <c r="B234" s="5"/>
      <c r="C234" s="5"/>
      <c r="D234" s="5"/>
      <c r="E234" s="5"/>
      <c r="F234" s="5"/>
      <c r="G234" s="5"/>
      <c r="H234" s="5"/>
      <c r="I234" s="5"/>
      <c r="J234" s="5"/>
      <c r="K234" s="5"/>
      <c r="L234" s="5"/>
      <c r="M234" s="5"/>
      <c r="N234" s="5"/>
      <c r="O234" s="5"/>
      <c r="P234" s="5"/>
      <c r="Q234" s="5"/>
      <c r="R234" s="5"/>
      <c r="S234" s="5"/>
      <c r="T234" s="5"/>
    </row>
    <row r="235" spans="1:20" s="10" customFormat="1" x14ac:dyDescent="0.25">
      <c r="A235" s="5"/>
      <c r="B235" s="5"/>
      <c r="C235" s="5"/>
      <c r="D235" s="5"/>
      <c r="E235" s="5"/>
      <c r="F235" s="5"/>
      <c r="G235" s="5"/>
      <c r="H235" s="5"/>
      <c r="I235" s="5"/>
      <c r="J235" s="5"/>
      <c r="K235" s="5"/>
      <c r="L235" s="5"/>
      <c r="M235" s="5"/>
      <c r="N235" s="5"/>
      <c r="O235" s="5"/>
      <c r="P235" s="5"/>
      <c r="Q235" s="5"/>
      <c r="R235" s="5"/>
      <c r="S235" s="5"/>
      <c r="T235" s="5"/>
    </row>
    <row r="236" spans="1:20" s="10" customFormat="1" x14ac:dyDescent="0.25">
      <c r="A236" s="5"/>
      <c r="B236" s="5"/>
      <c r="C236" s="5"/>
      <c r="D236" s="5"/>
      <c r="E236" s="5"/>
      <c r="F236" s="5"/>
      <c r="G236" s="5"/>
      <c r="H236" s="5"/>
      <c r="I236" s="5"/>
      <c r="J236" s="5"/>
      <c r="K236" s="5"/>
      <c r="L236" s="5"/>
      <c r="M236" s="5"/>
      <c r="N236" s="5"/>
      <c r="O236" s="5"/>
      <c r="P236" s="5"/>
      <c r="Q236" s="5"/>
      <c r="R236" s="5"/>
      <c r="S236" s="5"/>
      <c r="T236" s="5"/>
    </row>
    <row r="237" spans="1:20" s="10" customFormat="1" x14ac:dyDescent="0.25">
      <c r="A237" s="5"/>
      <c r="B237" s="5"/>
      <c r="C237" s="5"/>
      <c r="D237" s="5"/>
      <c r="E237" s="5"/>
      <c r="F237" s="5"/>
      <c r="G237" s="5"/>
      <c r="H237" s="5"/>
      <c r="I237" s="5"/>
      <c r="J237" s="5"/>
      <c r="K237" s="5"/>
      <c r="L237" s="5"/>
      <c r="M237" s="5"/>
      <c r="N237" s="5"/>
      <c r="O237" s="5"/>
      <c r="P237" s="5"/>
      <c r="Q237" s="5"/>
      <c r="R237" s="5"/>
      <c r="S237" s="5"/>
      <c r="T237" s="5"/>
    </row>
    <row r="238" spans="1:20" s="10" customFormat="1" x14ac:dyDescent="0.25">
      <c r="A238" s="5"/>
      <c r="B238" s="5"/>
      <c r="C238" s="5"/>
      <c r="D238" s="5"/>
      <c r="E238" s="5"/>
      <c r="F238" s="5"/>
      <c r="G238" s="5"/>
      <c r="H238" s="5"/>
      <c r="I238" s="5"/>
      <c r="J238" s="5"/>
      <c r="K238" s="5"/>
      <c r="L238" s="5"/>
      <c r="M238" s="5"/>
      <c r="N238" s="5"/>
      <c r="O238" s="5"/>
      <c r="P238" s="5"/>
      <c r="Q238" s="5"/>
      <c r="R238" s="5"/>
      <c r="S238" s="5"/>
      <c r="T238" s="5"/>
    </row>
    <row r="239" spans="1:20" s="10" customFormat="1" x14ac:dyDescent="0.25">
      <c r="A239" s="5"/>
      <c r="B239" s="5"/>
      <c r="C239" s="5"/>
      <c r="D239" s="5"/>
      <c r="E239" s="5"/>
      <c r="F239" s="5"/>
      <c r="G239" s="5"/>
      <c r="H239" s="5"/>
      <c r="I239" s="5"/>
      <c r="J239" s="5"/>
      <c r="K239" s="5"/>
      <c r="L239" s="5"/>
      <c r="M239" s="5"/>
      <c r="N239" s="5"/>
      <c r="O239" s="5"/>
      <c r="P239" s="5"/>
      <c r="Q239" s="5"/>
      <c r="R239" s="5"/>
      <c r="S239" s="5"/>
      <c r="T239" s="5"/>
    </row>
    <row r="240" spans="1:20" s="10" customFormat="1" x14ac:dyDescent="0.25">
      <c r="A240" s="5"/>
      <c r="B240" s="5"/>
      <c r="C240" s="5"/>
      <c r="D240" s="5"/>
      <c r="E240" s="5"/>
      <c r="F240" s="5"/>
      <c r="G240" s="5"/>
      <c r="H240" s="5"/>
      <c r="I240" s="5"/>
      <c r="J240" s="5"/>
      <c r="K240" s="5"/>
      <c r="L240" s="5"/>
      <c r="M240" s="5"/>
      <c r="N240" s="5"/>
      <c r="O240" s="5"/>
      <c r="P240" s="5"/>
      <c r="Q240" s="5"/>
      <c r="R240" s="5"/>
      <c r="S240" s="5"/>
      <c r="T240" s="5"/>
    </row>
    <row r="241" spans="1:20" s="10" customFormat="1" x14ac:dyDescent="0.25">
      <c r="A241" s="5"/>
      <c r="B241" s="5"/>
      <c r="C241" s="5"/>
      <c r="D241" s="5"/>
      <c r="E241" s="5"/>
      <c r="F241" s="5"/>
      <c r="G241" s="5"/>
      <c r="H241" s="5"/>
      <c r="I241" s="5"/>
      <c r="J241" s="5"/>
      <c r="K241" s="5"/>
      <c r="L241" s="5"/>
      <c r="M241" s="5"/>
      <c r="N241" s="5"/>
      <c r="O241" s="5"/>
      <c r="P241" s="5"/>
      <c r="Q241" s="5"/>
      <c r="R241" s="5"/>
      <c r="S241" s="5"/>
      <c r="T241" s="5"/>
    </row>
    <row r="242" spans="1:20" s="10" customFormat="1" x14ac:dyDescent="0.25">
      <c r="A242" s="5"/>
      <c r="B242" s="5"/>
      <c r="C242" s="5"/>
      <c r="D242" s="5"/>
      <c r="E242" s="5"/>
      <c r="F242" s="5"/>
      <c r="G242" s="5"/>
      <c r="H242" s="5"/>
      <c r="I242" s="5"/>
      <c r="J242" s="5"/>
      <c r="K242" s="5"/>
      <c r="L242" s="5"/>
      <c r="M242" s="5"/>
      <c r="N242" s="5"/>
      <c r="O242" s="5"/>
      <c r="P242" s="5"/>
      <c r="Q242" s="5"/>
      <c r="R242" s="5"/>
      <c r="S242" s="5"/>
      <c r="T242" s="5"/>
    </row>
    <row r="243" spans="1:20" s="10" customFormat="1" x14ac:dyDescent="0.25">
      <c r="A243" s="5"/>
      <c r="B243" s="5"/>
      <c r="C243" s="5"/>
      <c r="D243" s="5"/>
      <c r="E243" s="5"/>
      <c r="F243" s="5"/>
      <c r="G243" s="5"/>
      <c r="H243" s="5"/>
      <c r="I243" s="5"/>
      <c r="J243" s="5"/>
      <c r="K243" s="5"/>
      <c r="L243" s="5"/>
      <c r="M243" s="5"/>
      <c r="N243" s="5"/>
      <c r="O243" s="5"/>
      <c r="P243" s="5"/>
      <c r="Q243" s="5"/>
      <c r="R243" s="5"/>
      <c r="S243" s="5"/>
      <c r="T243" s="5"/>
    </row>
    <row r="244" spans="1:20" s="10" customFormat="1" x14ac:dyDescent="0.25">
      <c r="A244" s="5"/>
      <c r="B244" s="5"/>
      <c r="C244" s="5"/>
      <c r="D244" s="5"/>
      <c r="E244" s="5"/>
      <c r="F244" s="5"/>
      <c r="G244" s="5"/>
      <c r="H244" s="5"/>
      <c r="I244" s="5"/>
      <c r="J244" s="5"/>
      <c r="K244" s="5"/>
      <c r="L244" s="5"/>
      <c r="M244" s="5"/>
      <c r="N244" s="5"/>
      <c r="O244" s="5"/>
      <c r="P244" s="5"/>
      <c r="Q244" s="5"/>
      <c r="R244" s="5"/>
      <c r="S244" s="5"/>
      <c r="T244" s="5"/>
    </row>
    <row r="245" spans="1:20" s="10" customFormat="1" x14ac:dyDescent="0.25">
      <c r="A245" s="5"/>
      <c r="B245" s="5"/>
      <c r="C245" s="5"/>
      <c r="D245" s="5"/>
      <c r="E245" s="5"/>
      <c r="F245" s="5"/>
      <c r="G245" s="5"/>
      <c r="H245" s="5"/>
      <c r="I245" s="5"/>
      <c r="J245" s="5"/>
      <c r="K245" s="5"/>
      <c r="L245" s="5"/>
      <c r="M245" s="5"/>
      <c r="N245" s="5"/>
      <c r="O245" s="5"/>
      <c r="P245" s="5"/>
      <c r="Q245" s="5"/>
      <c r="R245" s="5"/>
      <c r="S245" s="5"/>
      <c r="T245" s="5"/>
    </row>
    <row r="246" spans="1:20" s="10" customFormat="1" x14ac:dyDescent="0.25">
      <c r="A246" s="5"/>
      <c r="B246" s="5"/>
      <c r="C246" s="5"/>
      <c r="D246" s="5"/>
      <c r="E246" s="5"/>
      <c r="F246" s="5"/>
      <c r="G246" s="5"/>
      <c r="H246" s="5"/>
      <c r="I246" s="5"/>
      <c r="J246" s="5"/>
      <c r="K246" s="5"/>
      <c r="L246" s="5"/>
      <c r="M246" s="5"/>
      <c r="N246" s="5"/>
      <c r="O246" s="5"/>
      <c r="P246" s="5"/>
      <c r="Q246" s="5"/>
      <c r="R246" s="5"/>
      <c r="S246" s="5"/>
      <c r="T246" s="5"/>
    </row>
    <row r="247" spans="1:20" s="10" customFormat="1" x14ac:dyDescent="0.25">
      <c r="A247" s="5"/>
      <c r="B247" s="5"/>
      <c r="C247" s="5"/>
      <c r="D247" s="5"/>
      <c r="E247" s="5"/>
      <c r="F247" s="5"/>
      <c r="G247" s="5"/>
      <c r="H247" s="5"/>
      <c r="I247" s="5"/>
      <c r="J247" s="5"/>
      <c r="K247" s="5"/>
      <c r="L247" s="5"/>
      <c r="M247" s="5"/>
      <c r="N247" s="5"/>
      <c r="O247" s="5"/>
      <c r="P247" s="5"/>
      <c r="Q247" s="5"/>
      <c r="R247" s="5"/>
      <c r="S247" s="5"/>
      <c r="T247" s="5"/>
    </row>
    <row r="248" spans="1:20" s="10" customFormat="1" x14ac:dyDescent="0.25">
      <c r="A248" s="5"/>
      <c r="B248" s="5"/>
      <c r="C248" s="5"/>
      <c r="D248" s="5"/>
      <c r="E248" s="5"/>
      <c r="F248" s="5"/>
      <c r="G248" s="5"/>
      <c r="H248" s="5"/>
      <c r="I248" s="5"/>
      <c r="J248" s="5"/>
      <c r="K248" s="5"/>
      <c r="L248" s="5"/>
      <c r="M248" s="5"/>
      <c r="N248" s="5"/>
      <c r="O248" s="5"/>
      <c r="P248" s="5"/>
      <c r="Q248" s="5"/>
      <c r="R248" s="5"/>
      <c r="S248" s="5"/>
      <c r="T248" s="5"/>
    </row>
    <row r="249" spans="1:20" s="10" customFormat="1" x14ac:dyDescent="0.25">
      <c r="A249" s="5"/>
      <c r="B249" s="5"/>
      <c r="C249" s="5"/>
      <c r="D249" s="5"/>
      <c r="E249" s="5"/>
      <c r="F249" s="5"/>
      <c r="G249" s="5"/>
      <c r="H249" s="5"/>
      <c r="I249" s="5"/>
      <c r="J249" s="5"/>
      <c r="K249" s="5"/>
      <c r="L249" s="5"/>
      <c r="M249" s="5"/>
      <c r="N249" s="5"/>
      <c r="O249" s="5"/>
      <c r="P249" s="5"/>
      <c r="Q249" s="5"/>
      <c r="R249" s="5"/>
      <c r="S249" s="5"/>
      <c r="T249" s="5"/>
    </row>
    <row r="250" spans="1:20" s="10" customFormat="1" x14ac:dyDescent="0.25">
      <c r="A250" s="5"/>
      <c r="B250" s="5"/>
      <c r="C250" s="5"/>
      <c r="D250" s="5"/>
      <c r="E250" s="5"/>
      <c r="F250" s="5"/>
      <c r="G250" s="5"/>
      <c r="H250" s="5"/>
      <c r="I250" s="5"/>
      <c r="J250" s="5"/>
      <c r="K250" s="5"/>
      <c r="L250" s="5"/>
      <c r="M250" s="5"/>
      <c r="N250" s="5"/>
      <c r="O250" s="5"/>
      <c r="P250" s="5"/>
      <c r="Q250" s="5"/>
      <c r="R250" s="5"/>
      <c r="S250" s="5"/>
      <c r="T250" s="5"/>
    </row>
    <row r="251" spans="1:20" s="10" customFormat="1" x14ac:dyDescent="0.25">
      <c r="A251" s="5"/>
      <c r="B251" s="5"/>
      <c r="C251" s="5"/>
      <c r="D251" s="5"/>
      <c r="E251" s="5"/>
      <c r="F251" s="5"/>
      <c r="G251" s="5"/>
      <c r="H251" s="5"/>
      <c r="I251" s="5"/>
      <c r="J251" s="5"/>
      <c r="K251" s="5"/>
      <c r="L251" s="5"/>
      <c r="M251" s="5"/>
      <c r="N251" s="5"/>
      <c r="O251" s="5"/>
      <c r="P251" s="5"/>
      <c r="Q251" s="5"/>
      <c r="R251" s="5"/>
      <c r="S251" s="5"/>
      <c r="T251" s="5"/>
    </row>
    <row r="252" spans="1:20" s="10" customFormat="1" x14ac:dyDescent="0.25">
      <c r="A252" s="5"/>
      <c r="B252" s="5"/>
      <c r="C252" s="5"/>
      <c r="D252" s="5"/>
      <c r="E252" s="5"/>
      <c r="F252" s="5"/>
      <c r="G252" s="5"/>
      <c r="H252" s="5"/>
      <c r="I252" s="5"/>
      <c r="J252" s="5"/>
      <c r="K252" s="5"/>
      <c r="L252" s="5"/>
      <c r="M252" s="5"/>
      <c r="N252" s="5"/>
      <c r="O252" s="5"/>
      <c r="P252" s="5"/>
      <c r="Q252" s="5"/>
      <c r="R252" s="5"/>
      <c r="S252" s="5"/>
      <c r="T252" s="5"/>
    </row>
    <row r="253" spans="1:20" s="10" customFormat="1" x14ac:dyDescent="0.25">
      <c r="A253" s="5"/>
      <c r="B253" s="5"/>
      <c r="C253" s="5"/>
      <c r="D253" s="5"/>
      <c r="E253" s="5"/>
      <c r="F253" s="5"/>
      <c r="G253" s="5"/>
      <c r="H253" s="5"/>
      <c r="I253" s="5"/>
      <c r="J253" s="5"/>
      <c r="K253" s="5"/>
      <c r="L253" s="5"/>
      <c r="M253" s="5"/>
      <c r="N253" s="5"/>
      <c r="O253" s="5"/>
      <c r="P253" s="5"/>
      <c r="Q253" s="5"/>
      <c r="R253" s="5"/>
      <c r="S253" s="5"/>
      <c r="T253" s="5"/>
    </row>
    <row r="254" spans="1:20" s="10" customFormat="1" x14ac:dyDescent="0.25">
      <c r="A254" s="5"/>
      <c r="B254" s="5"/>
      <c r="C254" s="5"/>
      <c r="D254" s="5"/>
      <c r="E254" s="5"/>
      <c r="F254" s="5"/>
      <c r="G254" s="5"/>
      <c r="H254" s="5"/>
      <c r="I254" s="5"/>
      <c r="J254" s="5"/>
      <c r="K254" s="5"/>
      <c r="L254" s="5"/>
      <c r="M254" s="5"/>
      <c r="N254" s="5"/>
      <c r="O254" s="5"/>
      <c r="P254" s="5"/>
      <c r="Q254" s="5"/>
      <c r="R254" s="5"/>
      <c r="S254" s="5"/>
      <c r="T254" s="5"/>
    </row>
    <row r="255" spans="1:20" s="10" customFormat="1" x14ac:dyDescent="0.25">
      <c r="A255" s="5"/>
      <c r="B255" s="5"/>
      <c r="C255" s="5"/>
      <c r="D255" s="5"/>
      <c r="E255" s="5"/>
      <c r="F255" s="5"/>
      <c r="G255" s="5"/>
      <c r="H255" s="5"/>
      <c r="I255" s="5"/>
      <c r="J255" s="5"/>
      <c r="K255" s="5"/>
      <c r="L255" s="5"/>
      <c r="M255" s="5"/>
      <c r="N255" s="5"/>
      <c r="O255" s="5"/>
      <c r="P255" s="5"/>
      <c r="Q255" s="5"/>
      <c r="R255" s="5"/>
      <c r="S255" s="5"/>
      <c r="T255" s="5"/>
    </row>
    <row r="256" spans="1:20" s="10" customFormat="1" x14ac:dyDescent="0.25">
      <c r="A256" s="5"/>
      <c r="B256" s="5"/>
      <c r="C256" s="5"/>
      <c r="D256" s="5"/>
      <c r="E256" s="5"/>
      <c r="F256" s="5"/>
      <c r="G256" s="5"/>
      <c r="H256" s="5"/>
      <c r="I256" s="5"/>
      <c r="J256" s="5"/>
      <c r="K256" s="5"/>
      <c r="L256" s="5"/>
      <c r="M256" s="5"/>
      <c r="N256" s="5"/>
      <c r="O256" s="5"/>
      <c r="P256" s="5"/>
      <c r="Q256" s="5"/>
      <c r="R256" s="5"/>
      <c r="S256" s="5"/>
      <c r="T256" s="5"/>
    </row>
    <row r="257" spans="1:20" s="10" customFormat="1" x14ac:dyDescent="0.25">
      <c r="A257" s="5"/>
      <c r="B257" s="5"/>
      <c r="C257" s="5"/>
      <c r="D257" s="5"/>
      <c r="E257" s="5"/>
      <c r="F257" s="5"/>
      <c r="G257" s="5"/>
      <c r="H257" s="5"/>
      <c r="I257" s="5"/>
      <c r="J257" s="5"/>
      <c r="K257" s="5"/>
      <c r="L257" s="5"/>
      <c r="M257" s="5"/>
      <c r="N257" s="5"/>
      <c r="O257" s="5"/>
      <c r="P257" s="5"/>
      <c r="Q257" s="5"/>
      <c r="R257" s="5"/>
      <c r="S257" s="5"/>
      <c r="T257" s="5"/>
    </row>
    <row r="258" spans="1:20" s="10" customFormat="1" x14ac:dyDescent="0.25">
      <c r="A258" s="5"/>
      <c r="B258" s="5"/>
      <c r="C258" s="5"/>
      <c r="D258" s="5"/>
      <c r="E258" s="5"/>
      <c r="F258" s="5"/>
      <c r="G258" s="5"/>
      <c r="H258" s="5"/>
      <c r="I258" s="5"/>
      <c r="J258" s="5"/>
      <c r="K258" s="5"/>
      <c r="L258" s="5"/>
      <c r="M258" s="5"/>
      <c r="N258" s="5"/>
      <c r="O258" s="5"/>
      <c r="P258" s="5"/>
      <c r="Q258" s="5"/>
      <c r="R258" s="5"/>
      <c r="S258" s="5"/>
      <c r="T258" s="5"/>
    </row>
    <row r="259" spans="1:20" s="10" customFormat="1" x14ac:dyDescent="0.25">
      <c r="A259" s="5"/>
      <c r="B259" s="5"/>
      <c r="C259" s="5"/>
      <c r="D259" s="5"/>
      <c r="E259" s="5"/>
      <c r="F259" s="5"/>
      <c r="G259" s="5"/>
      <c r="H259" s="5"/>
      <c r="I259" s="5"/>
      <c r="J259" s="5"/>
      <c r="K259" s="5"/>
      <c r="L259" s="5"/>
      <c r="M259" s="5"/>
      <c r="N259" s="5"/>
      <c r="O259" s="5"/>
      <c r="P259" s="5"/>
      <c r="Q259" s="5"/>
      <c r="R259" s="5"/>
      <c r="S259" s="5"/>
      <c r="T259" s="5"/>
    </row>
    <row r="260" spans="1:20" s="10" customFormat="1" x14ac:dyDescent="0.25">
      <c r="A260" s="5"/>
      <c r="B260" s="5"/>
      <c r="C260" s="5"/>
      <c r="D260" s="5"/>
      <c r="E260" s="5"/>
      <c r="F260" s="5"/>
      <c r="G260" s="5"/>
      <c r="H260" s="5"/>
      <c r="I260" s="5"/>
      <c r="J260" s="5"/>
      <c r="K260" s="5"/>
      <c r="L260" s="5"/>
      <c r="M260" s="5"/>
      <c r="N260" s="5"/>
      <c r="O260" s="5"/>
      <c r="P260" s="5"/>
      <c r="Q260" s="5"/>
      <c r="R260" s="5"/>
      <c r="S260" s="5"/>
      <c r="T260" s="5"/>
    </row>
    <row r="261" spans="1:20" s="10" customFormat="1" x14ac:dyDescent="0.25">
      <c r="A261" s="5"/>
      <c r="B261" s="5"/>
      <c r="C261" s="5"/>
      <c r="D261" s="5"/>
      <c r="E261" s="5"/>
      <c r="F261" s="5"/>
      <c r="G261" s="5"/>
      <c r="H261" s="5"/>
      <c r="I261" s="5"/>
      <c r="J261" s="5"/>
      <c r="K261" s="5"/>
      <c r="L261" s="5"/>
      <c r="M261" s="5"/>
      <c r="N261" s="5"/>
      <c r="O261" s="5"/>
      <c r="P261" s="5"/>
      <c r="Q261" s="5"/>
      <c r="R261" s="5"/>
      <c r="S261" s="5"/>
      <c r="T261" s="5"/>
    </row>
    <row r="262" spans="1:20" s="10" customFormat="1" x14ac:dyDescent="0.25">
      <c r="A262" s="5"/>
      <c r="B262" s="5"/>
      <c r="C262" s="5"/>
      <c r="D262" s="5"/>
      <c r="E262" s="5"/>
      <c r="F262" s="5"/>
      <c r="G262" s="5"/>
      <c r="H262" s="5"/>
      <c r="I262" s="5"/>
      <c r="J262" s="5"/>
      <c r="K262" s="5"/>
      <c r="L262" s="5"/>
      <c r="M262" s="5"/>
      <c r="N262" s="5"/>
      <c r="O262" s="5"/>
      <c r="P262" s="5"/>
      <c r="Q262" s="5"/>
      <c r="R262" s="5"/>
      <c r="S262" s="5"/>
      <c r="T262" s="5"/>
    </row>
    <row r="263" spans="1:20" s="10" customFormat="1" x14ac:dyDescent="0.25">
      <c r="A263" s="5"/>
      <c r="B263" s="5"/>
      <c r="C263" s="5"/>
      <c r="D263" s="5"/>
      <c r="E263" s="5"/>
      <c r="F263" s="5"/>
      <c r="G263" s="5"/>
      <c r="H263" s="5"/>
      <c r="I263" s="5"/>
      <c r="J263" s="5"/>
      <c r="K263" s="5"/>
      <c r="L263" s="5"/>
      <c r="M263" s="5"/>
      <c r="N263" s="5"/>
      <c r="O263" s="5"/>
      <c r="P263" s="5"/>
      <c r="Q263" s="5"/>
      <c r="R263" s="5"/>
      <c r="S263" s="5"/>
      <c r="T263" s="5"/>
    </row>
    <row r="264" spans="1:20" s="10" customFormat="1" x14ac:dyDescent="0.25">
      <c r="A264" s="5"/>
      <c r="B264" s="5"/>
      <c r="C264" s="5"/>
      <c r="D264" s="5"/>
      <c r="E264" s="5"/>
      <c r="F264" s="5"/>
      <c r="G264" s="5"/>
      <c r="H264" s="5"/>
      <c r="I264" s="5"/>
      <c r="J264" s="5"/>
      <c r="K264" s="5"/>
      <c r="L264" s="5"/>
      <c r="M264" s="5"/>
      <c r="N264" s="5"/>
      <c r="O264" s="5"/>
      <c r="P264" s="5"/>
      <c r="Q264" s="5"/>
      <c r="R264" s="5"/>
      <c r="S264" s="5"/>
      <c r="T264" s="5"/>
    </row>
    <row r="265" spans="1:20" s="10" customFormat="1" x14ac:dyDescent="0.25">
      <c r="A265" s="5"/>
      <c r="B265" s="5"/>
      <c r="C265" s="5"/>
      <c r="D265" s="5"/>
      <c r="E265" s="5"/>
      <c r="F265" s="5"/>
      <c r="G265" s="5"/>
      <c r="H265" s="5"/>
      <c r="I265" s="5"/>
      <c r="J265" s="5"/>
      <c r="K265" s="5"/>
      <c r="L265" s="5"/>
      <c r="M265" s="5"/>
      <c r="N265" s="5"/>
      <c r="O265" s="5"/>
      <c r="P265" s="5"/>
      <c r="Q265" s="5"/>
      <c r="R265" s="5"/>
      <c r="S265" s="5"/>
      <c r="T265" s="5"/>
    </row>
    <row r="266" spans="1:20" s="10" customFormat="1" x14ac:dyDescent="0.25">
      <c r="A266" s="5"/>
      <c r="B266" s="5"/>
      <c r="C266" s="5"/>
      <c r="D266" s="5"/>
      <c r="E266" s="5"/>
      <c r="F266" s="5"/>
      <c r="G266" s="5"/>
      <c r="H266" s="5"/>
      <c r="I266" s="5"/>
      <c r="J266" s="5"/>
      <c r="K266" s="5"/>
      <c r="L266" s="5"/>
      <c r="M266" s="5"/>
      <c r="N266" s="5"/>
      <c r="O266" s="5"/>
      <c r="P266" s="5"/>
      <c r="Q266" s="5"/>
      <c r="R266" s="5"/>
      <c r="S266" s="5"/>
      <c r="T266" s="5"/>
    </row>
    <row r="267" spans="1:20" s="10" customFormat="1" x14ac:dyDescent="0.25">
      <c r="A267" s="5"/>
      <c r="B267" s="5"/>
      <c r="C267" s="5"/>
      <c r="D267" s="5"/>
      <c r="E267" s="5"/>
      <c r="F267" s="5"/>
      <c r="G267" s="5"/>
      <c r="H267" s="5"/>
      <c r="I267" s="5"/>
      <c r="J267" s="5"/>
      <c r="K267" s="5"/>
      <c r="L267" s="5"/>
      <c r="M267" s="5"/>
      <c r="N267" s="5"/>
      <c r="O267" s="5"/>
      <c r="P267" s="5"/>
      <c r="Q267" s="5"/>
      <c r="R267" s="5"/>
      <c r="S267" s="5"/>
      <c r="T267" s="5"/>
    </row>
    <row r="268" spans="1:20" s="10" customFormat="1" x14ac:dyDescent="0.25">
      <c r="A268" s="5"/>
      <c r="B268" s="5"/>
      <c r="C268" s="5"/>
      <c r="D268" s="5"/>
      <c r="E268" s="5"/>
      <c r="F268" s="5"/>
      <c r="G268" s="5"/>
      <c r="H268" s="5"/>
      <c r="I268" s="5"/>
      <c r="J268" s="5"/>
      <c r="K268" s="5"/>
      <c r="L268" s="5"/>
      <c r="M268" s="5"/>
      <c r="N268" s="5"/>
      <c r="O268" s="5"/>
      <c r="P268" s="5"/>
      <c r="Q268" s="5"/>
      <c r="R268" s="5"/>
      <c r="S268" s="5"/>
      <c r="T268" s="5"/>
    </row>
    <row r="269" spans="1:20" s="10" customFormat="1" x14ac:dyDescent="0.25">
      <c r="A269" s="5"/>
      <c r="B269" s="5"/>
      <c r="C269" s="5"/>
      <c r="D269" s="5"/>
      <c r="E269" s="5"/>
      <c r="F269" s="5"/>
      <c r="G269" s="5"/>
      <c r="H269" s="5"/>
      <c r="I269" s="5"/>
      <c r="J269" s="5"/>
      <c r="K269" s="5"/>
      <c r="L269" s="5"/>
      <c r="M269" s="5"/>
      <c r="N269" s="5"/>
      <c r="O269" s="5"/>
      <c r="P269" s="5"/>
      <c r="Q269" s="5"/>
      <c r="R269" s="5"/>
      <c r="S269" s="5"/>
      <c r="T269" s="5"/>
    </row>
    <row r="270" spans="1:20" s="10" customFormat="1" x14ac:dyDescent="0.25">
      <c r="A270" s="5"/>
      <c r="B270" s="5"/>
      <c r="C270" s="5"/>
      <c r="D270" s="5"/>
      <c r="E270" s="5"/>
      <c r="F270" s="5"/>
      <c r="G270" s="5"/>
      <c r="H270" s="5"/>
      <c r="I270" s="5"/>
      <c r="J270" s="5"/>
      <c r="K270" s="5"/>
      <c r="L270" s="5"/>
      <c r="M270" s="5"/>
      <c r="N270" s="5"/>
      <c r="O270" s="5"/>
      <c r="P270" s="5"/>
      <c r="Q270" s="5"/>
      <c r="R270" s="5"/>
      <c r="S270" s="5"/>
      <c r="T270" s="5"/>
    </row>
    <row r="271" spans="1:20" s="10" customFormat="1" x14ac:dyDescent="0.25">
      <c r="A271" s="5"/>
      <c r="B271" s="5"/>
      <c r="C271" s="5"/>
      <c r="D271" s="5"/>
      <c r="E271" s="5"/>
      <c r="F271" s="5"/>
      <c r="G271" s="5"/>
      <c r="H271" s="5"/>
      <c r="I271" s="5"/>
      <c r="J271" s="5"/>
      <c r="K271" s="5"/>
      <c r="L271" s="5"/>
      <c r="M271" s="5"/>
      <c r="N271" s="5"/>
      <c r="O271" s="5"/>
      <c r="P271" s="5"/>
      <c r="Q271" s="5"/>
      <c r="R271" s="5"/>
      <c r="S271" s="5"/>
      <c r="T271" s="5"/>
    </row>
    <row r="272" spans="1:20" s="10" customFormat="1" x14ac:dyDescent="0.25">
      <c r="A272" s="5"/>
      <c r="B272" s="5"/>
      <c r="C272" s="5"/>
      <c r="D272" s="5"/>
      <c r="E272" s="5"/>
      <c r="F272" s="5"/>
      <c r="G272" s="5"/>
      <c r="H272" s="5"/>
      <c r="I272" s="5"/>
      <c r="J272" s="5"/>
      <c r="K272" s="5"/>
      <c r="L272" s="5"/>
      <c r="M272" s="5"/>
      <c r="N272" s="5"/>
      <c r="O272" s="5"/>
      <c r="P272" s="5"/>
      <c r="Q272" s="5"/>
      <c r="R272" s="5"/>
      <c r="S272" s="5"/>
      <c r="T272" s="5"/>
    </row>
    <row r="273" spans="1:20" s="10" customFormat="1" x14ac:dyDescent="0.25">
      <c r="A273" s="5"/>
      <c r="B273" s="5"/>
      <c r="C273" s="5"/>
      <c r="D273" s="5"/>
      <c r="E273" s="5"/>
      <c r="F273" s="5"/>
      <c r="G273" s="5"/>
      <c r="H273" s="5"/>
      <c r="I273" s="5"/>
      <c r="J273" s="5"/>
      <c r="K273" s="5"/>
      <c r="L273" s="5"/>
      <c r="M273" s="5"/>
      <c r="N273" s="5"/>
      <c r="O273" s="5"/>
      <c r="P273" s="5"/>
      <c r="Q273" s="5"/>
      <c r="R273" s="5"/>
      <c r="S273" s="5"/>
      <c r="T273" s="5"/>
    </row>
    <row r="274" spans="1:20" s="10" customFormat="1" x14ac:dyDescent="0.25">
      <c r="A274" s="5"/>
      <c r="B274" s="5"/>
      <c r="C274" s="5"/>
      <c r="D274" s="5"/>
      <c r="E274" s="5"/>
      <c r="F274" s="5"/>
      <c r="G274" s="5"/>
      <c r="H274" s="5"/>
      <c r="I274" s="5"/>
      <c r="J274" s="5"/>
      <c r="K274" s="5"/>
      <c r="L274" s="5"/>
      <c r="M274" s="5"/>
      <c r="N274" s="5"/>
      <c r="O274" s="5"/>
      <c r="P274" s="5"/>
      <c r="Q274" s="5"/>
      <c r="R274" s="5"/>
      <c r="S274" s="5"/>
      <c r="T274" s="5"/>
    </row>
    <row r="275" spans="1:20" s="10" customFormat="1" x14ac:dyDescent="0.25">
      <c r="A275" s="5"/>
      <c r="B275" s="5"/>
      <c r="C275" s="5"/>
      <c r="D275" s="5"/>
      <c r="E275" s="5"/>
      <c r="F275" s="5"/>
      <c r="G275" s="5"/>
      <c r="H275" s="5"/>
      <c r="I275" s="5"/>
      <c r="J275" s="5"/>
      <c r="K275" s="5"/>
      <c r="L275" s="5"/>
      <c r="M275" s="5"/>
      <c r="N275" s="5"/>
      <c r="O275" s="5"/>
      <c r="P275" s="5"/>
      <c r="Q275" s="5"/>
      <c r="R275" s="5"/>
      <c r="S275" s="5"/>
      <c r="T275" s="5"/>
    </row>
    <row r="276" spans="1:20" s="10" customFormat="1" x14ac:dyDescent="0.25">
      <c r="A276" s="5"/>
      <c r="B276" s="5"/>
      <c r="C276" s="5"/>
      <c r="D276" s="5"/>
      <c r="E276" s="5"/>
      <c r="F276" s="5"/>
      <c r="G276" s="5"/>
      <c r="H276" s="5"/>
      <c r="I276" s="5"/>
      <c r="J276" s="5"/>
      <c r="K276" s="5"/>
      <c r="L276" s="5"/>
      <c r="M276" s="5"/>
      <c r="N276" s="5"/>
      <c r="O276" s="5"/>
      <c r="P276" s="5"/>
      <c r="Q276" s="5"/>
      <c r="R276" s="5"/>
      <c r="S276" s="5"/>
      <c r="T276" s="5"/>
    </row>
    <row r="277" spans="1:20" s="10" customFormat="1" x14ac:dyDescent="0.25">
      <c r="A277" s="5"/>
      <c r="B277" s="5"/>
      <c r="C277" s="5"/>
      <c r="D277" s="5"/>
      <c r="E277" s="5"/>
      <c r="F277" s="5"/>
      <c r="G277" s="5"/>
      <c r="H277" s="5"/>
      <c r="I277" s="5"/>
      <c r="J277" s="5"/>
      <c r="K277" s="5"/>
      <c r="L277" s="5"/>
      <c r="M277" s="5"/>
      <c r="N277" s="5"/>
      <c r="O277" s="5"/>
      <c r="P277" s="5"/>
      <c r="Q277" s="5"/>
      <c r="R277" s="5"/>
      <c r="S277" s="5"/>
      <c r="T277" s="5"/>
    </row>
    <row r="278" spans="1:20" s="10" customFormat="1" x14ac:dyDescent="0.25">
      <c r="A278" s="5"/>
      <c r="B278" s="5"/>
      <c r="C278" s="5"/>
      <c r="D278" s="5"/>
      <c r="E278" s="5"/>
      <c r="F278" s="5"/>
      <c r="G278" s="5"/>
      <c r="H278" s="5"/>
      <c r="I278" s="5"/>
      <c r="J278" s="5"/>
      <c r="K278" s="5"/>
      <c r="L278" s="5"/>
      <c r="M278" s="5"/>
      <c r="N278" s="5"/>
      <c r="O278" s="5"/>
      <c r="P278" s="5"/>
      <c r="Q278" s="5"/>
      <c r="R278" s="5"/>
      <c r="S278" s="5"/>
      <c r="T278" s="5"/>
    </row>
    <row r="279" spans="1:20" s="10" customFormat="1" x14ac:dyDescent="0.25">
      <c r="A279" s="5"/>
      <c r="B279" s="5"/>
      <c r="C279" s="5"/>
      <c r="D279" s="5"/>
      <c r="E279" s="5"/>
      <c r="F279" s="5"/>
      <c r="G279" s="5"/>
      <c r="H279" s="5"/>
      <c r="I279" s="5"/>
      <c r="J279" s="5"/>
      <c r="K279" s="5"/>
      <c r="L279" s="5"/>
      <c r="M279" s="5"/>
      <c r="N279" s="5"/>
      <c r="O279" s="5"/>
      <c r="P279" s="5"/>
      <c r="Q279" s="5"/>
      <c r="R279" s="5"/>
      <c r="S279" s="5"/>
      <c r="T279" s="5"/>
    </row>
    <row r="280" spans="1:20" s="10" customFormat="1" x14ac:dyDescent="0.25">
      <c r="A280" s="5"/>
      <c r="B280" s="5"/>
      <c r="C280" s="5"/>
      <c r="D280" s="5"/>
      <c r="E280" s="5"/>
      <c r="F280" s="5"/>
      <c r="G280" s="5"/>
      <c r="H280" s="5"/>
      <c r="I280" s="5"/>
      <c r="J280" s="5"/>
      <c r="K280" s="5"/>
      <c r="L280" s="5"/>
      <c r="M280" s="5"/>
      <c r="N280" s="5"/>
      <c r="O280" s="5"/>
      <c r="P280" s="5"/>
      <c r="Q280" s="5"/>
      <c r="R280" s="5"/>
      <c r="S280" s="5"/>
      <c r="T280" s="5"/>
    </row>
    <row r="281" spans="1:20" s="10" customFormat="1" x14ac:dyDescent="0.25">
      <c r="A281" s="5"/>
      <c r="B281" s="5"/>
      <c r="C281" s="5"/>
      <c r="D281" s="5"/>
      <c r="E281" s="5"/>
      <c r="F281" s="5"/>
      <c r="G281" s="5"/>
      <c r="H281" s="5"/>
      <c r="I281" s="5"/>
      <c r="J281" s="5"/>
      <c r="K281" s="5"/>
      <c r="L281" s="5"/>
      <c r="M281" s="5"/>
      <c r="N281" s="5"/>
      <c r="O281" s="5"/>
      <c r="P281" s="5"/>
      <c r="Q281" s="5"/>
      <c r="R281" s="5"/>
      <c r="S281" s="5"/>
      <c r="T281" s="5"/>
    </row>
    <row r="282" spans="1:20" s="10" customFormat="1" x14ac:dyDescent="0.25">
      <c r="A282" s="5"/>
      <c r="B282" s="5"/>
      <c r="C282" s="5"/>
      <c r="D282" s="5"/>
      <c r="E282" s="5"/>
      <c r="F282" s="5"/>
      <c r="G282" s="5"/>
      <c r="H282" s="5"/>
      <c r="I282" s="5"/>
      <c r="J282" s="5"/>
      <c r="K282" s="5"/>
      <c r="L282" s="5"/>
      <c r="M282" s="5"/>
      <c r="N282" s="5"/>
      <c r="O282" s="5"/>
      <c r="P282" s="5"/>
      <c r="Q282" s="5"/>
      <c r="R282" s="5"/>
      <c r="S282" s="5"/>
      <c r="T282" s="5"/>
    </row>
    <row r="283" spans="1:20" s="10" customFormat="1" x14ac:dyDescent="0.25">
      <c r="A283" s="5"/>
      <c r="B283" s="5"/>
      <c r="C283" s="5"/>
      <c r="D283" s="5"/>
      <c r="E283" s="5"/>
      <c r="F283" s="5"/>
      <c r="G283" s="5"/>
      <c r="H283" s="5"/>
      <c r="I283" s="5"/>
      <c r="J283" s="5"/>
      <c r="K283" s="5"/>
      <c r="L283" s="5"/>
      <c r="M283" s="5"/>
      <c r="N283" s="5"/>
      <c r="O283" s="5"/>
      <c r="P283" s="5"/>
      <c r="Q283" s="5"/>
      <c r="R283" s="5"/>
      <c r="S283" s="5"/>
      <c r="T283" s="5"/>
    </row>
    <row r="284" spans="1:20" s="10" customFormat="1" x14ac:dyDescent="0.25">
      <c r="A284" s="5"/>
      <c r="B284" s="5"/>
      <c r="C284" s="5"/>
      <c r="D284" s="5"/>
      <c r="E284" s="5"/>
      <c r="F284" s="5"/>
      <c r="G284" s="5"/>
      <c r="H284" s="5"/>
      <c r="I284" s="5"/>
      <c r="J284" s="5"/>
      <c r="K284" s="5"/>
      <c r="L284" s="5"/>
      <c r="M284" s="5"/>
      <c r="N284" s="5"/>
      <c r="O284" s="5"/>
      <c r="P284" s="5"/>
      <c r="Q284" s="5"/>
      <c r="R284" s="5"/>
      <c r="S284" s="5"/>
      <c r="T284" s="5"/>
    </row>
    <row r="285" spans="1:20" s="10" customFormat="1" x14ac:dyDescent="0.25">
      <c r="A285" s="5"/>
      <c r="B285" s="5"/>
      <c r="C285" s="5"/>
      <c r="D285" s="5"/>
      <c r="E285" s="5"/>
      <c r="F285" s="5"/>
      <c r="G285" s="5"/>
      <c r="H285" s="5"/>
      <c r="I285" s="5"/>
      <c r="J285" s="5"/>
      <c r="K285" s="5"/>
      <c r="L285" s="5"/>
      <c r="M285" s="5"/>
      <c r="N285" s="5"/>
      <c r="O285" s="5"/>
      <c r="P285" s="5"/>
      <c r="Q285" s="5"/>
      <c r="R285" s="5"/>
      <c r="S285" s="5"/>
      <c r="T285" s="5"/>
    </row>
    <row r="286" spans="1:20" s="10" customFormat="1" x14ac:dyDescent="0.25">
      <c r="A286" s="5"/>
      <c r="B286" s="5"/>
      <c r="C286" s="5"/>
      <c r="D286" s="5"/>
      <c r="E286" s="5"/>
      <c r="F286" s="5"/>
      <c r="G286" s="5"/>
      <c r="H286" s="5"/>
      <c r="I286" s="5"/>
      <c r="J286" s="5"/>
      <c r="K286" s="5"/>
      <c r="L286" s="5"/>
      <c r="M286" s="5"/>
      <c r="N286" s="5"/>
      <c r="O286" s="5"/>
      <c r="P286" s="5"/>
      <c r="Q286" s="5"/>
      <c r="R286" s="5"/>
      <c r="S286" s="5"/>
      <c r="T286" s="5"/>
    </row>
    <row r="287" spans="1:20" s="10" customFormat="1" x14ac:dyDescent="0.25">
      <c r="A287" s="5"/>
      <c r="B287" s="5"/>
      <c r="C287" s="5"/>
      <c r="D287" s="5"/>
      <c r="E287" s="5"/>
      <c r="F287" s="5"/>
      <c r="G287" s="5"/>
      <c r="H287" s="5"/>
      <c r="I287" s="5"/>
      <c r="J287" s="5"/>
      <c r="K287" s="5"/>
      <c r="L287" s="5"/>
      <c r="M287" s="5"/>
      <c r="N287" s="5"/>
      <c r="O287" s="5"/>
      <c r="P287" s="5"/>
      <c r="Q287" s="5"/>
      <c r="R287" s="5"/>
      <c r="S287" s="5"/>
      <c r="T287" s="5"/>
    </row>
    <row r="288" spans="1:20" s="10" customFormat="1" x14ac:dyDescent="0.25">
      <c r="A288" s="5"/>
      <c r="B288" s="5"/>
      <c r="C288" s="5"/>
      <c r="D288" s="5"/>
      <c r="E288" s="5"/>
      <c r="F288" s="5"/>
      <c r="G288" s="5"/>
      <c r="H288" s="5"/>
      <c r="I288" s="5"/>
      <c r="J288" s="5"/>
      <c r="K288" s="5"/>
      <c r="L288" s="5"/>
      <c r="M288" s="5"/>
      <c r="N288" s="5"/>
      <c r="O288" s="5"/>
      <c r="P288" s="5"/>
      <c r="Q288" s="5"/>
      <c r="R288" s="5"/>
      <c r="S288" s="5"/>
      <c r="T288" s="5"/>
    </row>
    <row r="289" spans="1:20" s="10" customFormat="1" x14ac:dyDescent="0.25">
      <c r="A289" s="5"/>
      <c r="B289" s="5"/>
      <c r="C289" s="5"/>
      <c r="D289" s="5"/>
      <c r="E289" s="5"/>
      <c r="F289" s="5"/>
      <c r="G289" s="5"/>
      <c r="H289" s="5"/>
      <c r="I289" s="5"/>
      <c r="J289" s="5"/>
      <c r="K289" s="5"/>
      <c r="L289" s="5"/>
      <c r="M289" s="5"/>
      <c r="N289" s="5"/>
      <c r="O289" s="5"/>
      <c r="P289" s="5"/>
      <c r="Q289" s="5"/>
      <c r="R289" s="5"/>
      <c r="S289" s="5"/>
      <c r="T289" s="5"/>
    </row>
    <row r="290" spans="1:20" s="10" customFormat="1" x14ac:dyDescent="0.25">
      <c r="A290" s="5"/>
      <c r="B290" s="5"/>
      <c r="C290" s="5"/>
      <c r="D290" s="5"/>
      <c r="E290" s="5"/>
      <c r="F290" s="5"/>
      <c r="G290" s="5"/>
      <c r="H290" s="5"/>
      <c r="I290" s="5"/>
      <c r="J290" s="5"/>
      <c r="K290" s="5"/>
      <c r="L290" s="5"/>
      <c r="M290" s="5"/>
      <c r="N290" s="5"/>
      <c r="O290" s="5"/>
      <c r="P290" s="5"/>
      <c r="Q290" s="5"/>
      <c r="R290" s="5"/>
      <c r="S290" s="5"/>
      <c r="T290" s="5"/>
    </row>
    <row r="291" spans="1:20" s="10" customFormat="1" x14ac:dyDescent="0.25">
      <c r="A291" s="5"/>
      <c r="B291" s="5"/>
      <c r="C291" s="5"/>
      <c r="D291" s="5"/>
      <c r="E291" s="5"/>
      <c r="F291" s="5"/>
      <c r="G291" s="5"/>
      <c r="H291" s="5"/>
      <c r="I291" s="5"/>
      <c r="J291" s="5"/>
      <c r="K291" s="5"/>
      <c r="L291" s="5"/>
      <c r="M291" s="5"/>
      <c r="N291" s="5"/>
      <c r="O291" s="5"/>
      <c r="P291" s="5"/>
      <c r="Q291" s="5"/>
      <c r="R291" s="5"/>
      <c r="S291" s="5"/>
      <c r="T291" s="5"/>
    </row>
    <row r="292" spans="1:20" s="10" customFormat="1" x14ac:dyDescent="0.25">
      <c r="A292" s="5"/>
      <c r="B292" s="5"/>
      <c r="C292" s="5"/>
      <c r="D292" s="5"/>
      <c r="E292" s="5"/>
      <c r="F292" s="5"/>
      <c r="G292" s="5"/>
      <c r="H292" s="5"/>
      <c r="I292" s="5"/>
      <c r="J292" s="5"/>
      <c r="K292" s="5"/>
      <c r="L292" s="5"/>
      <c r="M292" s="5"/>
      <c r="N292" s="5"/>
      <c r="O292" s="5"/>
      <c r="P292" s="5"/>
      <c r="Q292" s="5"/>
      <c r="R292" s="5"/>
      <c r="S292" s="5"/>
      <c r="T292" s="5"/>
    </row>
    <row r="293" spans="1:20" s="10" customFormat="1" x14ac:dyDescent="0.25">
      <c r="A293" s="5"/>
      <c r="B293" s="5"/>
      <c r="C293" s="5"/>
      <c r="D293" s="5"/>
      <c r="E293" s="5"/>
      <c r="F293" s="5"/>
      <c r="G293" s="5"/>
      <c r="H293" s="5"/>
      <c r="I293" s="5"/>
      <c r="J293" s="5"/>
      <c r="K293" s="5"/>
      <c r="L293" s="5"/>
      <c r="M293" s="5"/>
      <c r="N293" s="5"/>
      <c r="O293" s="5"/>
      <c r="P293" s="5"/>
      <c r="Q293" s="5"/>
      <c r="R293" s="5"/>
      <c r="S293" s="5"/>
      <c r="T293" s="5"/>
    </row>
    <row r="294" spans="1:20" s="10" customFormat="1" x14ac:dyDescent="0.25">
      <c r="A294" s="5"/>
      <c r="B294" s="5"/>
      <c r="C294" s="5"/>
      <c r="D294" s="5"/>
      <c r="E294" s="5"/>
      <c r="F294" s="5"/>
      <c r="G294" s="5"/>
      <c r="H294" s="5"/>
      <c r="I294" s="5"/>
      <c r="J294" s="5"/>
      <c r="K294" s="5"/>
      <c r="L294" s="5"/>
      <c r="M294" s="5"/>
      <c r="N294" s="5"/>
      <c r="O294" s="5"/>
      <c r="P294" s="5"/>
      <c r="Q294" s="5"/>
      <c r="R294" s="5"/>
      <c r="S294" s="5"/>
      <c r="T294" s="5"/>
    </row>
    <row r="295" spans="1:20" s="10" customFormat="1" x14ac:dyDescent="0.25">
      <c r="A295" s="5"/>
      <c r="B295" s="5"/>
      <c r="C295" s="5"/>
      <c r="D295" s="5"/>
      <c r="E295" s="5"/>
      <c r="F295" s="5"/>
      <c r="G295" s="5"/>
      <c r="H295" s="5"/>
      <c r="I295" s="5"/>
      <c r="J295" s="5"/>
      <c r="K295" s="5"/>
      <c r="L295" s="5"/>
      <c r="M295" s="5"/>
      <c r="N295" s="5"/>
      <c r="O295" s="5"/>
      <c r="P295" s="5"/>
      <c r="Q295" s="5"/>
      <c r="R295" s="5"/>
      <c r="S295" s="5"/>
      <c r="T295" s="5"/>
    </row>
    <row r="296" spans="1:20" s="10" customFormat="1" x14ac:dyDescent="0.25">
      <c r="A296" s="5"/>
      <c r="B296" s="5"/>
      <c r="C296" s="5"/>
      <c r="D296" s="5"/>
      <c r="E296" s="5"/>
      <c r="F296" s="5"/>
      <c r="G296" s="5"/>
      <c r="H296" s="5"/>
      <c r="I296" s="5"/>
      <c r="J296" s="5"/>
      <c r="K296" s="5"/>
      <c r="L296" s="5"/>
      <c r="M296" s="5"/>
      <c r="N296" s="5"/>
      <c r="O296" s="5"/>
      <c r="P296" s="5"/>
      <c r="Q296" s="5"/>
      <c r="R296" s="5"/>
      <c r="S296" s="5"/>
      <c r="T296" s="5"/>
    </row>
    <row r="297" spans="1:20" s="10" customFormat="1" x14ac:dyDescent="0.25">
      <c r="A297" s="5"/>
      <c r="B297" s="5"/>
      <c r="C297" s="5"/>
      <c r="D297" s="5"/>
      <c r="E297" s="5"/>
      <c r="F297" s="5"/>
      <c r="G297" s="5"/>
      <c r="H297" s="5"/>
      <c r="I297" s="5"/>
      <c r="J297" s="5"/>
      <c r="K297" s="5"/>
      <c r="L297" s="5"/>
      <c r="M297" s="5"/>
      <c r="N297" s="5"/>
      <c r="O297" s="5"/>
      <c r="P297" s="5"/>
      <c r="Q297" s="5"/>
      <c r="R297" s="5"/>
      <c r="S297" s="5"/>
      <c r="T297" s="5"/>
    </row>
    <row r="298" spans="1:20" s="10" customFormat="1" x14ac:dyDescent="0.25">
      <c r="A298" s="5"/>
      <c r="B298" s="5"/>
      <c r="C298" s="5"/>
      <c r="D298" s="5"/>
      <c r="E298" s="5"/>
      <c r="F298" s="5"/>
      <c r="G298" s="5"/>
      <c r="H298" s="5"/>
      <c r="I298" s="5"/>
      <c r="J298" s="5"/>
      <c r="K298" s="5"/>
      <c r="L298" s="5"/>
      <c r="M298" s="5"/>
      <c r="N298" s="5"/>
      <c r="O298" s="5"/>
      <c r="P298" s="5"/>
      <c r="Q298" s="5"/>
      <c r="R298" s="5"/>
      <c r="S298" s="5"/>
      <c r="T298" s="5"/>
    </row>
    <row r="299" spans="1:20" s="10" customFormat="1" x14ac:dyDescent="0.25">
      <c r="A299" s="5"/>
      <c r="B299" s="5"/>
      <c r="C299" s="5"/>
      <c r="D299" s="5"/>
      <c r="E299" s="5"/>
      <c r="F299" s="5"/>
      <c r="G299" s="5"/>
      <c r="H299" s="5"/>
      <c r="I299" s="5"/>
      <c r="J299" s="5"/>
      <c r="K299" s="5"/>
      <c r="L299" s="5"/>
      <c r="M299" s="5"/>
      <c r="N299" s="5"/>
      <c r="O299" s="5"/>
      <c r="P299" s="5"/>
      <c r="Q299" s="5"/>
      <c r="R299" s="5"/>
      <c r="S299" s="5"/>
      <c r="T299" s="5"/>
    </row>
    <row r="300" spans="1:20" s="10" customFormat="1" x14ac:dyDescent="0.25">
      <c r="A300" s="5"/>
      <c r="B300" s="5"/>
      <c r="C300" s="5"/>
      <c r="D300" s="5"/>
      <c r="E300" s="5"/>
      <c r="F300" s="5"/>
      <c r="G300" s="5"/>
      <c r="H300" s="5"/>
      <c r="I300" s="5"/>
      <c r="J300" s="5"/>
      <c r="K300" s="5"/>
      <c r="L300" s="5"/>
      <c r="M300" s="5"/>
      <c r="N300" s="5"/>
      <c r="O300" s="5"/>
      <c r="P300" s="5"/>
      <c r="Q300" s="5"/>
      <c r="R300" s="5"/>
      <c r="S300" s="5"/>
      <c r="T300" s="5"/>
    </row>
    <row r="301" spans="1:20" s="10" customFormat="1" x14ac:dyDescent="0.25">
      <c r="A301" s="5"/>
      <c r="B301" s="5"/>
      <c r="C301" s="5"/>
      <c r="D301" s="5"/>
      <c r="E301" s="5"/>
      <c r="F301" s="5"/>
      <c r="G301" s="5"/>
      <c r="H301" s="5"/>
      <c r="I301" s="5"/>
      <c r="J301" s="5"/>
      <c r="K301" s="5"/>
      <c r="L301" s="5"/>
      <c r="M301" s="5"/>
      <c r="N301" s="5"/>
      <c r="O301" s="5"/>
      <c r="P301" s="5"/>
      <c r="Q301" s="5"/>
      <c r="R301" s="5"/>
      <c r="S301" s="5"/>
      <c r="T301" s="5"/>
    </row>
    <row r="302" spans="1:20" s="10" customFormat="1" x14ac:dyDescent="0.25">
      <c r="A302" s="5"/>
      <c r="B302" s="5"/>
      <c r="C302" s="5"/>
      <c r="D302" s="5"/>
      <c r="E302" s="5"/>
      <c r="F302" s="5"/>
      <c r="G302" s="5"/>
      <c r="H302" s="5"/>
      <c r="I302" s="5"/>
      <c r="J302" s="5"/>
      <c r="K302" s="5"/>
      <c r="L302" s="5"/>
      <c r="M302" s="5"/>
      <c r="N302" s="5"/>
      <c r="O302" s="5"/>
      <c r="P302" s="5"/>
      <c r="Q302" s="5"/>
      <c r="R302" s="5"/>
      <c r="S302" s="5"/>
      <c r="T302" s="5"/>
    </row>
    <row r="303" spans="1:20" s="10" customFormat="1" x14ac:dyDescent="0.25">
      <c r="A303" s="5"/>
      <c r="B303" s="5"/>
      <c r="C303" s="5"/>
      <c r="D303" s="5"/>
      <c r="E303" s="5"/>
      <c r="F303" s="5"/>
      <c r="G303" s="5"/>
      <c r="H303" s="5"/>
      <c r="I303" s="5"/>
      <c r="J303" s="5"/>
      <c r="K303" s="5"/>
      <c r="L303" s="5"/>
      <c r="M303" s="5"/>
      <c r="N303" s="5"/>
      <c r="O303" s="5"/>
      <c r="P303" s="5"/>
      <c r="Q303" s="5"/>
      <c r="R303" s="5"/>
      <c r="S303" s="5"/>
      <c r="T303" s="5"/>
    </row>
    <row r="304" spans="1:20" s="10" customFormat="1" x14ac:dyDescent="0.25">
      <c r="A304" s="5"/>
      <c r="B304" s="5"/>
      <c r="C304" s="5"/>
      <c r="D304" s="5"/>
      <c r="E304" s="5"/>
      <c r="F304" s="5"/>
      <c r="G304" s="5"/>
      <c r="H304" s="5"/>
      <c r="I304" s="5"/>
      <c r="J304" s="5"/>
      <c r="K304" s="5"/>
      <c r="L304" s="5"/>
      <c r="M304" s="5"/>
      <c r="N304" s="5"/>
      <c r="O304" s="5"/>
      <c r="P304" s="5"/>
      <c r="Q304" s="5"/>
      <c r="R304" s="5"/>
      <c r="S304" s="5"/>
      <c r="T304" s="5"/>
    </row>
    <row r="305" spans="1:20" s="10" customFormat="1" x14ac:dyDescent="0.25">
      <c r="A305" s="5"/>
      <c r="B305" s="5"/>
      <c r="C305" s="5"/>
      <c r="D305" s="5"/>
      <c r="E305" s="5"/>
      <c r="F305" s="5"/>
      <c r="G305" s="5"/>
      <c r="H305" s="5"/>
      <c r="I305" s="5"/>
      <c r="J305" s="5"/>
      <c r="K305" s="5"/>
      <c r="L305" s="5"/>
      <c r="M305" s="5"/>
      <c r="N305" s="5"/>
      <c r="O305" s="5"/>
      <c r="P305" s="5"/>
      <c r="Q305" s="5"/>
      <c r="R305" s="5"/>
      <c r="S305" s="5"/>
      <c r="T305" s="5"/>
    </row>
    <row r="306" spans="1:20" s="10" customFormat="1" x14ac:dyDescent="0.25">
      <c r="A306" s="5"/>
      <c r="B306" s="5"/>
      <c r="C306" s="5"/>
      <c r="D306" s="5"/>
      <c r="E306" s="5"/>
      <c r="F306" s="5"/>
      <c r="G306" s="5"/>
      <c r="H306" s="5"/>
      <c r="I306" s="5"/>
      <c r="J306" s="5"/>
      <c r="K306" s="5"/>
      <c r="L306" s="5"/>
      <c r="M306" s="5"/>
      <c r="N306" s="5"/>
      <c r="O306" s="5"/>
      <c r="P306" s="5"/>
      <c r="Q306" s="5"/>
      <c r="R306" s="5"/>
      <c r="S306" s="5"/>
      <c r="T306" s="5"/>
    </row>
    <row r="307" spans="1:20" s="10" customFormat="1" x14ac:dyDescent="0.25">
      <c r="A307" s="5"/>
      <c r="B307" s="5"/>
      <c r="C307" s="5"/>
      <c r="D307" s="5"/>
      <c r="E307" s="5"/>
      <c r="F307" s="5"/>
      <c r="G307" s="5"/>
      <c r="H307" s="5"/>
      <c r="I307" s="5"/>
      <c r="J307" s="5"/>
      <c r="K307" s="5"/>
      <c r="L307" s="5"/>
      <c r="M307" s="5"/>
      <c r="N307" s="5"/>
      <c r="O307" s="5"/>
      <c r="P307" s="5"/>
      <c r="Q307" s="5"/>
      <c r="R307" s="5"/>
      <c r="S307" s="5"/>
      <c r="T307" s="5"/>
    </row>
    <row r="308" spans="1:20" s="10" customFormat="1" x14ac:dyDescent="0.25">
      <c r="A308" s="5"/>
      <c r="B308" s="5"/>
      <c r="C308" s="5"/>
      <c r="D308" s="5"/>
      <c r="E308" s="5"/>
      <c r="F308" s="5"/>
      <c r="G308" s="5"/>
      <c r="H308" s="5"/>
      <c r="I308" s="5"/>
      <c r="J308" s="5"/>
      <c r="K308" s="5"/>
      <c r="L308" s="5"/>
      <c r="M308" s="5"/>
      <c r="N308" s="5"/>
      <c r="O308" s="5"/>
      <c r="P308" s="5"/>
      <c r="Q308" s="5"/>
      <c r="R308" s="5"/>
      <c r="S308" s="5"/>
      <c r="T308" s="5"/>
    </row>
    <row r="309" spans="1:20" s="10" customFormat="1" x14ac:dyDescent="0.25">
      <c r="A309" s="5"/>
      <c r="B309" s="5"/>
      <c r="C309" s="5"/>
      <c r="D309" s="5"/>
      <c r="E309" s="5"/>
      <c r="F309" s="5"/>
      <c r="G309" s="5"/>
      <c r="H309" s="5"/>
      <c r="I309" s="5"/>
      <c r="J309" s="5"/>
      <c r="K309" s="5"/>
      <c r="L309" s="5"/>
      <c r="M309" s="5"/>
      <c r="N309" s="5"/>
      <c r="O309" s="5"/>
      <c r="P309" s="5"/>
      <c r="Q309" s="5"/>
      <c r="R309" s="5"/>
      <c r="S309" s="5"/>
      <c r="T309" s="5"/>
    </row>
    <row r="310" spans="1:20" s="10" customFormat="1" x14ac:dyDescent="0.25">
      <c r="A310" s="5"/>
      <c r="B310" s="5"/>
      <c r="C310" s="5"/>
      <c r="D310" s="5"/>
      <c r="E310" s="5"/>
      <c r="F310" s="5"/>
      <c r="G310" s="5"/>
      <c r="H310" s="5"/>
      <c r="I310" s="5"/>
      <c r="J310" s="5"/>
      <c r="K310" s="5"/>
      <c r="L310" s="5"/>
      <c r="M310" s="5"/>
      <c r="N310" s="5"/>
      <c r="O310" s="5"/>
      <c r="P310" s="5"/>
      <c r="Q310" s="5"/>
      <c r="R310" s="5"/>
      <c r="S310" s="5"/>
      <c r="T310" s="5"/>
    </row>
    <row r="311" spans="1:20" s="10" customFormat="1" x14ac:dyDescent="0.25">
      <c r="A311" s="5"/>
      <c r="B311" s="5"/>
      <c r="C311" s="5"/>
      <c r="D311" s="5"/>
      <c r="E311" s="5"/>
      <c r="F311" s="5"/>
      <c r="G311" s="5"/>
      <c r="H311" s="5"/>
      <c r="I311" s="5"/>
      <c r="J311" s="5"/>
      <c r="K311" s="5"/>
      <c r="L311" s="5"/>
      <c r="M311" s="5"/>
      <c r="N311" s="5"/>
      <c r="O311" s="5"/>
      <c r="P311" s="5"/>
      <c r="Q311" s="5"/>
      <c r="R311" s="5"/>
      <c r="S311" s="5"/>
      <c r="T311" s="5"/>
    </row>
    <row r="312" spans="1:20" s="10" customFormat="1" x14ac:dyDescent="0.25">
      <c r="A312" s="5"/>
      <c r="B312" s="5"/>
      <c r="C312" s="5"/>
      <c r="D312" s="5"/>
      <c r="E312" s="5"/>
      <c r="F312" s="5"/>
      <c r="G312" s="5"/>
      <c r="H312" s="5"/>
      <c r="I312" s="5"/>
      <c r="J312" s="5"/>
      <c r="K312" s="5"/>
      <c r="L312" s="5"/>
      <c r="M312" s="5"/>
      <c r="N312" s="5"/>
      <c r="O312" s="5"/>
      <c r="P312" s="5"/>
      <c r="Q312" s="5"/>
      <c r="R312" s="5"/>
      <c r="S312" s="5"/>
      <c r="T312" s="5"/>
    </row>
    <row r="313" spans="1:20" s="10" customFormat="1" x14ac:dyDescent="0.25">
      <c r="A313" s="5"/>
      <c r="B313" s="5"/>
      <c r="C313" s="5"/>
      <c r="D313" s="5"/>
      <c r="E313" s="5"/>
      <c r="F313" s="5"/>
      <c r="G313" s="5"/>
      <c r="H313" s="5"/>
      <c r="I313" s="5"/>
      <c r="J313" s="5"/>
      <c r="K313" s="5"/>
      <c r="L313" s="5"/>
      <c r="M313" s="5"/>
      <c r="N313" s="5"/>
      <c r="O313" s="5"/>
      <c r="P313" s="5"/>
      <c r="Q313" s="5"/>
      <c r="R313" s="5"/>
      <c r="S313" s="5"/>
      <c r="T313" s="5"/>
    </row>
    <row r="314" spans="1:20" s="10" customFormat="1" x14ac:dyDescent="0.25">
      <c r="A314" s="5"/>
      <c r="B314" s="5"/>
      <c r="C314" s="5"/>
      <c r="D314" s="5"/>
      <c r="E314" s="5"/>
      <c r="F314" s="5"/>
      <c r="G314" s="5"/>
      <c r="H314" s="5"/>
      <c r="I314" s="5"/>
      <c r="J314" s="5"/>
      <c r="K314" s="5"/>
      <c r="L314" s="5"/>
      <c r="M314" s="5"/>
      <c r="N314" s="5"/>
      <c r="O314" s="5"/>
      <c r="P314" s="5"/>
      <c r="Q314" s="5"/>
      <c r="R314" s="5"/>
      <c r="S314" s="5"/>
      <c r="T314" s="5"/>
    </row>
    <row r="315" spans="1:20" s="10" customFormat="1" x14ac:dyDescent="0.25">
      <c r="A315" s="5"/>
      <c r="B315" s="5"/>
      <c r="C315" s="5"/>
      <c r="D315" s="5"/>
      <c r="E315" s="5"/>
      <c r="F315" s="5"/>
      <c r="G315" s="5"/>
      <c r="H315" s="5"/>
      <c r="I315" s="5"/>
      <c r="J315" s="5"/>
      <c r="K315" s="5"/>
      <c r="L315" s="5"/>
      <c r="M315" s="5"/>
      <c r="N315" s="5"/>
      <c r="O315" s="5"/>
      <c r="P315" s="5"/>
      <c r="Q315" s="5"/>
      <c r="R315" s="5"/>
      <c r="S315" s="5"/>
      <c r="T315" s="5"/>
    </row>
    <row r="316" spans="1:20" s="10" customFormat="1" x14ac:dyDescent="0.25">
      <c r="A316" s="5"/>
      <c r="B316" s="5"/>
      <c r="C316" s="5"/>
      <c r="D316" s="5"/>
      <c r="E316" s="5"/>
      <c r="F316" s="5"/>
      <c r="G316" s="5"/>
      <c r="H316" s="5"/>
      <c r="I316" s="5"/>
      <c r="J316" s="5"/>
      <c r="K316" s="5"/>
      <c r="L316" s="5"/>
      <c r="M316" s="5"/>
      <c r="N316" s="5"/>
      <c r="O316" s="5"/>
      <c r="P316" s="5"/>
      <c r="Q316" s="5"/>
      <c r="R316" s="5"/>
      <c r="S316" s="5"/>
      <c r="T316" s="5"/>
    </row>
    <row r="317" spans="1:20" s="10" customFormat="1" x14ac:dyDescent="0.25">
      <c r="A317" s="5"/>
      <c r="B317" s="5"/>
      <c r="C317" s="5"/>
      <c r="D317" s="5"/>
      <c r="E317" s="5"/>
      <c r="F317" s="5"/>
      <c r="G317" s="5"/>
      <c r="H317" s="5"/>
      <c r="I317" s="5"/>
      <c r="J317" s="5"/>
      <c r="K317" s="5"/>
      <c r="L317" s="5"/>
      <c r="M317" s="5"/>
      <c r="N317" s="5"/>
      <c r="O317" s="5"/>
      <c r="P317" s="5"/>
      <c r="Q317" s="5"/>
      <c r="R317" s="5"/>
      <c r="S317" s="5"/>
      <c r="T317" s="5"/>
    </row>
    <row r="318" spans="1:20" s="10" customFormat="1" x14ac:dyDescent="0.25">
      <c r="A318" s="5"/>
      <c r="B318" s="5"/>
      <c r="C318" s="5"/>
      <c r="D318" s="5"/>
      <c r="E318" s="5"/>
      <c r="F318" s="5"/>
      <c r="G318" s="5"/>
      <c r="H318" s="5"/>
      <c r="I318" s="5"/>
      <c r="J318" s="5"/>
      <c r="K318" s="5"/>
      <c r="L318" s="5"/>
      <c r="M318" s="5"/>
      <c r="N318" s="5"/>
      <c r="O318" s="5"/>
      <c r="P318" s="5"/>
      <c r="Q318" s="5"/>
      <c r="R318" s="5"/>
      <c r="S318" s="5"/>
      <c r="T318" s="5"/>
    </row>
    <row r="319" spans="1:20" s="10" customFormat="1" x14ac:dyDescent="0.25">
      <c r="A319" s="5"/>
      <c r="B319" s="5"/>
      <c r="C319" s="5"/>
      <c r="D319" s="5"/>
      <c r="E319" s="5"/>
      <c r="F319" s="5"/>
      <c r="G319" s="5"/>
      <c r="H319" s="5"/>
      <c r="I319" s="5"/>
      <c r="J319" s="5"/>
      <c r="K319" s="5"/>
      <c r="L319" s="5"/>
      <c r="M319" s="5"/>
      <c r="N319" s="5"/>
      <c r="O319" s="5"/>
      <c r="P319" s="5"/>
      <c r="Q319" s="5"/>
      <c r="R319" s="5"/>
      <c r="S319" s="5"/>
      <c r="T319" s="5"/>
    </row>
    <row r="320" spans="1:20" s="10" customFormat="1" x14ac:dyDescent="0.25">
      <c r="A320" s="5"/>
      <c r="B320" s="5"/>
      <c r="C320" s="5"/>
      <c r="D320" s="5"/>
      <c r="E320" s="5"/>
      <c r="F320" s="5"/>
      <c r="G320" s="5"/>
      <c r="H320" s="5"/>
      <c r="I320" s="5"/>
      <c r="J320" s="5"/>
      <c r="K320" s="5"/>
      <c r="L320" s="5"/>
      <c r="M320" s="5"/>
      <c r="N320" s="5"/>
      <c r="O320" s="5"/>
      <c r="P320" s="5"/>
      <c r="Q320" s="5"/>
      <c r="R320" s="5"/>
      <c r="S320" s="5"/>
      <c r="T320" s="5"/>
    </row>
    <row r="321" spans="1:20" s="10" customFormat="1" x14ac:dyDescent="0.25">
      <c r="A321" s="5"/>
      <c r="B321" s="5"/>
      <c r="C321" s="5"/>
      <c r="D321" s="5"/>
      <c r="E321" s="5"/>
      <c r="F321" s="5"/>
      <c r="G321" s="5"/>
      <c r="H321" s="5"/>
      <c r="I321" s="5"/>
      <c r="J321" s="5"/>
      <c r="K321" s="5"/>
      <c r="L321" s="5"/>
      <c r="M321" s="5"/>
      <c r="N321" s="5"/>
      <c r="O321" s="5"/>
      <c r="P321" s="5"/>
      <c r="Q321" s="5"/>
      <c r="R321" s="5"/>
      <c r="S321" s="5"/>
      <c r="T321" s="5"/>
    </row>
    <row r="322" spans="1:20" s="10" customFormat="1" x14ac:dyDescent="0.25">
      <c r="A322" s="5"/>
      <c r="B322" s="5"/>
      <c r="C322" s="5"/>
      <c r="D322" s="5"/>
      <c r="E322" s="5"/>
      <c r="F322" s="5"/>
      <c r="G322" s="5"/>
      <c r="H322" s="5"/>
      <c r="I322" s="5"/>
      <c r="J322" s="5"/>
      <c r="K322" s="5"/>
      <c r="L322" s="5"/>
      <c r="M322" s="5"/>
      <c r="N322" s="5"/>
      <c r="O322" s="5"/>
      <c r="P322" s="5"/>
      <c r="Q322" s="5"/>
      <c r="R322" s="5"/>
      <c r="S322" s="5"/>
      <c r="T322" s="5"/>
    </row>
    <row r="323" spans="1:20" s="10" customFormat="1" x14ac:dyDescent="0.25">
      <c r="A323" s="5"/>
      <c r="B323" s="5"/>
      <c r="C323" s="5"/>
      <c r="D323" s="5"/>
      <c r="E323" s="5"/>
      <c r="F323" s="5"/>
      <c r="G323" s="5"/>
      <c r="H323" s="5"/>
      <c r="I323" s="5"/>
      <c r="J323" s="5"/>
      <c r="K323" s="5"/>
      <c r="L323" s="5"/>
      <c r="M323" s="5"/>
      <c r="N323" s="5"/>
      <c r="O323" s="5"/>
      <c r="P323" s="5"/>
      <c r="Q323" s="5"/>
      <c r="R323" s="5"/>
      <c r="S323" s="5"/>
      <c r="T323" s="5"/>
    </row>
    <row r="324" spans="1:20" s="10" customFormat="1" x14ac:dyDescent="0.25">
      <c r="A324" s="5"/>
      <c r="B324" s="5"/>
      <c r="C324" s="5"/>
      <c r="D324" s="5"/>
      <c r="E324" s="5"/>
      <c r="F324" s="5"/>
      <c r="G324" s="5"/>
      <c r="H324" s="5"/>
      <c r="I324" s="5"/>
      <c r="J324" s="5"/>
      <c r="K324" s="5"/>
      <c r="L324" s="5"/>
      <c r="M324" s="5"/>
      <c r="N324" s="5"/>
      <c r="O324" s="5"/>
      <c r="P324" s="5"/>
      <c r="Q324" s="5"/>
      <c r="R324" s="5"/>
      <c r="S324" s="5"/>
      <c r="T324" s="5"/>
    </row>
    <row r="325" spans="1:20" s="10" customFormat="1" x14ac:dyDescent="0.25">
      <c r="A325" s="5"/>
      <c r="B325" s="5"/>
      <c r="C325" s="5"/>
      <c r="D325" s="5"/>
      <c r="E325" s="5"/>
      <c r="F325" s="5"/>
      <c r="G325" s="5"/>
      <c r="H325" s="5"/>
      <c r="I325" s="5"/>
      <c r="J325" s="5"/>
      <c r="K325" s="5"/>
      <c r="L325" s="5"/>
      <c r="M325" s="5"/>
      <c r="N325" s="5"/>
      <c r="O325" s="5"/>
      <c r="P325" s="5"/>
      <c r="Q325" s="5"/>
      <c r="R325" s="5"/>
      <c r="S325" s="5"/>
      <c r="T325" s="5"/>
    </row>
    <row r="326" spans="1:20" s="10" customFormat="1" x14ac:dyDescent="0.25">
      <c r="A326" s="5"/>
      <c r="B326" s="5"/>
      <c r="C326" s="5"/>
      <c r="D326" s="5"/>
      <c r="E326" s="5"/>
      <c r="F326" s="5"/>
      <c r="G326" s="5"/>
      <c r="H326" s="5"/>
      <c r="I326" s="5"/>
      <c r="J326" s="5"/>
      <c r="K326" s="5"/>
      <c r="L326" s="5"/>
      <c r="M326" s="5"/>
      <c r="N326" s="5"/>
      <c r="O326" s="5"/>
      <c r="P326" s="5"/>
      <c r="Q326" s="5"/>
      <c r="R326" s="5"/>
      <c r="S326" s="5"/>
      <c r="T326" s="5"/>
    </row>
    <row r="327" spans="1:20" s="10" customFormat="1" x14ac:dyDescent="0.25">
      <c r="A327" s="5"/>
      <c r="B327" s="5"/>
      <c r="C327" s="5"/>
      <c r="D327" s="5"/>
      <c r="E327" s="5"/>
      <c r="F327" s="5"/>
      <c r="G327" s="5"/>
      <c r="H327" s="5"/>
      <c r="I327" s="5"/>
      <c r="J327" s="5"/>
      <c r="K327" s="5"/>
      <c r="L327" s="5"/>
      <c r="M327" s="5"/>
      <c r="N327" s="5"/>
      <c r="O327" s="5"/>
      <c r="P327" s="5"/>
      <c r="Q327" s="5"/>
      <c r="R327" s="5"/>
      <c r="S327" s="5"/>
      <c r="T327" s="5"/>
    </row>
    <row r="328" spans="1:20" s="10" customFormat="1" x14ac:dyDescent="0.25">
      <c r="A328" s="5"/>
      <c r="B328" s="5"/>
      <c r="C328" s="5"/>
      <c r="D328" s="5"/>
      <c r="E328" s="5"/>
      <c r="F328" s="5"/>
      <c r="G328" s="5"/>
      <c r="H328" s="5"/>
      <c r="I328" s="5"/>
      <c r="J328" s="5"/>
      <c r="K328" s="5"/>
      <c r="L328" s="5"/>
      <c r="M328" s="5"/>
      <c r="N328" s="5"/>
      <c r="O328" s="5"/>
      <c r="P328" s="5"/>
      <c r="Q328" s="5"/>
      <c r="R328" s="5"/>
      <c r="S328" s="5"/>
      <c r="T328" s="5"/>
    </row>
    <row r="329" spans="1:20" s="10" customFormat="1" x14ac:dyDescent="0.25">
      <c r="A329" s="5"/>
      <c r="B329" s="5"/>
      <c r="C329" s="5"/>
      <c r="D329" s="5"/>
      <c r="E329" s="5"/>
      <c r="F329" s="5"/>
      <c r="G329" s="5"/>
      <c r="H329" s="5"/>
      <c r="I329" s="5"/>
      <c r="J329" s="5"/>
      <c r="K329" s="5"/>
      <c r="L329" s="5"/>
      <c r="M329" s="5"/>
      <c r="N329" s="5"/>
      <c r="O329" s="5"/>
      <c r="P329" s="5"/>
      <c r="Q329" s="5"/>
      <c r="R329" s="5"/>
      <c r="S329" s="5"/>
      <c r="T329" s="5"/>
    </row>
    <row r="330" spans="1:20" s="10" customFormat="1" x14ac:dyDescent="0.25">
      <c r="A330" s="5"/>
      <c r="B330" s="5"/>
      <c r="C330" s="5"/>
      <c r="D330" s="5"/>
      <c r="E330" s="5"/>
      <c r="F330" s="5"/>
      <c r="G330" s="5"/>
      <c r="H330" s="5"/>
      <c r="I330" s="5"/>
      <c r="J330" s="5"/>
      <c r="K330" s="5"/>
      <c r="L330" s="5"/>
      <c r="M330" s="5"/>
      <c r="N330" s="5"/>
      <c r="O330" s="5"/>
      <c r="P330" s="5"/>
      <c r="Q330" s="5"/>
      <c r="R330" s="5"/>
      <c r="S330" s="5"/>
      <c r="T330" s="5"/>
    </row>
    <row r="331" spans="1:20" s="10" customFormat="1" x14ac:dyDescent="0.25">
      <c r="A331" s="5"/>
      <c r="B331" s="5"/>
      <c r="C331" s="5"/>
      <c r="D331" s="5"/>
      <c r="E331" s="5"/>
      <c r="F331" s="5"/>
      <c r="G331" s="5"/>
      <c r="H331" s="5"/>
      <c r="I331" s="5"/>
      <c r="J331" s="5"/>
      <c r="K331" s="5"/>
      <c r="L331" s="5"/>
      <c r="M331" s="5"/>
      <c r="N331" s="5"/>
      <c r="O331" s="5"/>
      <c r="P331" s="5"/>
      <c r="Q331" s="5"/>
      <c r="R331" s="5"/>
      <c r="S331" s="5"/>
      <c r="T331" s="5"/>
    </row>
    <row r="332" spans="1:20" s="10" customFormat="1" x14ac:dyDescent="0.25">
      <c r="A332" s="5"/>
      <c r="B332" s="5"/>
      <c r="C332" s="5"/>
      <c r="D332" s="5"/>
      <c r="E332" s="5"/>
      <c r="F332" s="5"/>
      <c r="G332" s="5"/>
      <c r="H332" s="5"/>
      <c r="I332" s="5"/>
      <c r="J332" s="5"/>
      <c r="K332" s="5"/>
      <c r="L332" s="5"/>
      <c r="M332" s="5"/>
      <c r="N332" s="5"/>
      <c r="O332" s="5"/>
      <c r="P332" s="5"/>
      <c r="Q332" s="5"/>
      <c r="R332" s="5"/>
      <c r="S332" s="5"/>
      <c r="T332" s="5"/>
    </row>
    <row r="333" spans="1:20" s="10" customFormat="1" x14ac:dyDescent="0.25">
      <c r="A333" s="5"/>
      <c r="B333" s="5"/>
      <c r="C333" s="5"/>
      <c r="D333" s="5"/>
      <c r="E333" s="5"/>
      <c r="F333" s="5"/>
      <c r="G333" s="5"/>
      <c r="H333" s="5"/>
      <c r="I333" s="5"/>
      <c r="J333" s="5"/>
      <c r="K333" s="5"/>
      <c r="L333" s="5"/>
      <c r="M333" s="5"/>
      <c r="N333" s="5"/>
      <c r="O333" s="5"/>
      <c r="P333" s="5"/>
      <c r="Q333" s="5"/>
      <c r="R333" s="5"/>
      <c r="S333" s="5"/>
      <c r="T333" s="5"/>
    </row>
    <row r="334" spans="1:20" s="10" customFormat="1" x14ac:dyDescent="0.25">
      <c r="A334" s="5"/>
      <c r="B334" s="5"/>
      <c r="C334" s="5"/>
      <c r="D334" s="5"/>
      <c r="E334" s="5"/>
      <c r="F334" s="5"/>
      <c r="G334" s="5"/>
      <c r="H334" s="5"/>
      <c r="I334" s="5"/>
      <c r="J334" s="5"/>
      <c r="K334" s="5"/>
      <c r="L334" s="5"/>
      <c r="M334" s="5"/>
      <c r="N334" s="5"/>
      <c r="O334" s="5"/>
      <c r="P334" s="5"/>
      <c r="Q334" s="5"/>
      <c r="R334" s="5"/>
      <c r="S334" s="5"/>
      <c r="T334" s="5"/>
    </row>
    <row r="335" spans="1:20" s="10" customFormat="1" x14ac:dyDescent="0.25">
      <c r="A335" s="5"/>
      <c r="B335" s="5"/>
      <c r="C335" s="5"/>
      <c r="D335" s="5"/>
      <c r="E335" s="5"/>
      <c r="F335" s="5"/>
      <c r="G335" s="5"/>
      <c r="H335" s="5"/>
      <c r="I335" s="5"/>
      <c r="J335" s="5"/>
      <c r="K335" s="5"/>
      <c r="L335" s="5"/>
      <c r="M335" s="5"/>
      <c r="N335" s="5"/>
      <c r="O335" s="5"/>
      <c r="P335" s="5"/>
      <c r="Q335" s="5"/>
      <c r="R335" s="5"/>
      <c r="S335" s="5"/>
      <c r="T335" s="5"/>
    </row>
    <row r="336" spans="1:20" s="10" customFormat="1" x14ac:dyDescent="0.25">
      <c r="A336" s="5"/>
      <c r="B336" s="5"/>
      <c r="C336" s="5"/>
      <c r="D336" s="5"/>
      <c r="E336" s="5"/>
      <c r="F336" s="5"/>
      <c r="G336" s="5"/>
      <c r="H336" s="5"/>
      <c r="I336" s="5"/>
      <c r="J336" s="5"/>
      <c r="K336" s="5"/>
      <c r="L336" s="5"/>
      <c r="M336" s="5"/>
      <c r="N336" s="5"/>
      <c r="O336" s="5"/>
      <c r="P336" s="5"/>
      <c r="Q336" s="5"/>
      <c r="R336" s="5"/>
      <c r="S336" s="5"/>
      <c r="T336" s="5"/>
    </row>
    <row r="337" spans="1:20" s="10" customFormat="1" x14ac:dyDescent="0.25">
      <c r="A337" s="5"/>
      <c r="B337" s="5"/>
      <c r="C337" s="5"/>
      <c r="D337" s="5"/>
      <c r="E337" s="5"/>
      <c r="F337" s="5"/>
      <c r="G337" s="5"/>
      <c r="H337" s="5"/>
      <c r="I337" s="5"/>
      <c r="J337" s="5"/>
      <c r="K337" s="5"/>
      <c r="L337" s="5"/>
      <c r="M337" s="5"/>
      <c r="N337" s="5"/>
      <c r="O337" s="5"/>
      <c r="P337" s="5"/>
      <c r="Q337" s="5"/>
      <c r="R337" s="5"/>
      <c r="S337" s="5"/>
      <c r="T337" s="5"/>
    </row>
    <row r="338" spans="1:20" s="10" customFormat="1" x14ac:dyDescent="0.25">
      <c r="A338" s="5"/>
      <c r="B338" s="5"/>
      <c r="C338" s="5"/>
      <c r="D338" s="5"/>
      <c r="E338" s="5"/>
      <c r="F338" s="5"/>
      <c r="G338" s="5"/>
      <c r="H338" s="5"/>
      <c r="I338" s="5"/>
      <c r="J338" s="5"/>
      <c r="K338" s="5"/>
      <c r="L338" s="5"/>
      <c r="M338" s="5"/>
      <c r="N338" s="5"/>
      <c r="O338" s="5"/>
      <c r="P338" s="5"/>
      <c r="Q338" s="5"/>
      <c r="R338" s="5"/>
      <c r="S338" s="5"/>
      <c r="T338" s="5"/>
    </row>
    <row r="339" spans="1:20" s="10" customFormat="1" x14ac:dyDescent="0.25">
      <c r="A339" s="5"/>
      <c r="B339" s="5"/>
      <c r="C339" s="5"/>
      <c r="D339" s="5"/>
      <c r="E339" s="5"/>
      <c r="F339" s="5"/>
      <c r="G339" s="5"/>
      <c r="H339" s="5"/>
      <c r="I339" s="5"/>
      <c r="J339" s="5"/>
      <c r="K339" s="5"/>
      <c r="L339" s="5"/>
      <c r="M339" s="5"/>
      <c r="N339" s="5"/>
      <c r="O339" s="5"/>
      <c r="P339" s="5"/>
      <c r="Q339" s="5"/>
      <c r="R339" s="5"/>
      <c r="S339" s="5"/>
      <c r="T339" s="5"/>
    </row>
    <row r="340" spans="1:20" s="10" customFormat="1" x14ac:dyDescent="0.25">
      <c r="A340" s="5"/>
      <c r="B340" s="5"/>
      <c r="C340" s="5"/>
      <c r="D340" s="5"/>
      <c r="E340" s="5"/>
      <c r="F340" s="5"/>
      <c r="G340" s="5"/>
      <c r="H340" s="5"/>
      <c r="I340" s="5"/>
      <c r="J340" s="5"/>
      <c r="K340" s="5"/>
      <c r="L340" s="5"/>
      <c r="M340" s="5"/>
      <c r="N340" s="5"/>
      <c r="O340" s="5"/>
      <c r="P340" s="5"/>
      <c r="Q340" s="5"/>
      <c r="R340" s="5"/>
      <c r="S340" s="5"/>
      <c r="T340" s="5"/>
    </row>
    <row r="341" spans="1:20" s="10" customFormat="1" x14ac:dyDescent="0.25">
      <c r="A341" s="5"/>
      <c r="B341" s="5"/>
      <c r="C341" s="5"/>
      <c r="D341" s="5"/>
      <c r="E341" s="5"/>
      <c r="F341" s="5"/>
      <c r="G341" s="5"/>
      <c r="H341" s="5"/>
      <c r="I341" s="5"/>
      <c r="J341" s="5"/>
      <c r="K341" s="5"/>
      <c r="L341" s="5"/>
      <c r="M341" s="5"/>
      <c r="N341" s="5"/>
      <c r="O341" s="5"/>
      <c r="P341" s="5"/>
      <c r="Q341" s="5"/>
      <c r="R341" s="5"/>
      <c r="S341" s="5"/>
      <c r="T341" s="5"/>
    </row>
    <row r="342" spans="1:20" s="10" customFormat="1" x14ac:dyDescent="0.25">
      <c r="A342" s="5"/>
      <c r="B342" s="5"/>
      <c r="C342" s="5"/>
      <c r="D342" s="5"/>
      <c r="E342" s="5"/>
      <c r="F342" s="5"/>
      <c r="G342" s="5"/>
      <c r="H342" s="5"/>
      <c r="I342" s="5"/>
      <c r="J342" s="5"/>
      <c r="K342" s="5"/>
      <c r="L342" s="5"/>
      <c r="M342" s="5"/>
      <c r="N342" s="5"/>
      <c r="O342" s="5"/>
      <c r="P342" s="5"/>
      <c r="Q342" s="5"/>
      <c r="R342" s="5"/>
      <c r="S342" s="5"/>
      <c r="T342" s="5"/>
    </row>
    <row r="343" spans="1:20" s="10" customFormat="1" x14ac:dyDescent="0.25">
      <c r="A343" s="5"/>
      <c r="B343" s="5"/>
      <c r="C343" s="5"/>
      <c r="D343" s="5"/>
      <c r="E343" s="5"/>
      <c r="F343" s="5"/>
      <c r="G343" s="5"/>
      <c r="H343" s="5"/>
      <c r="I343" s="5"/>
      <c r="J343" s="5"/>
      <c r="K343" s="5"/>
      <c r="L343" s="5"/>
      <c r="M343" s="5"/>
      <c r="N343" s="5"/>
      <c r="O343" s="5"/>
      <c r="P343" s="5"/>
      <c r="Q343" s="5"/>
      <c r="R343" s="5"/>
      <c r="S343" s="5"/>
      <c r="T343" s="5"/>
    </row>
    <row r="344" spans="1:20" s="10" customFormat="1" x14ac:dyDescent="0.25">
      <c r="A344" s="5"/>
      <c r="B344" s="5"/>
      <c r="C344" s="5"/>
      <c r="D344" s="5"/>
      <c r="E344" s="5"/>
      <c r="F344" s="5"/>
      <c r="G344" s="5"/>
      <c r="H344" s="5"/>
      <c r="I344" s="5"/>
      <c r="J344" s="5"/>
      <c r="K344" s="5"/>
      <c r="L344" s="5"/>
      <c r="M344" s="5"/>
      <c r="N344" s="5"/>
      <c r="O344" s="5"/>
      <c r="P344" s="5"/>
      <c r="Q344" s="5"/>
      <c r="R344" s="5"/>
      <c r="S344" s="5"/>
      <c r="T344" s="5"/>
    </row>
    <row r="345" spans="1:20" s="10" customFormat="1" x14ac:dyDescent="0.25">
      <c r="A345" s="5"/>
      <c r="B345" s="5"/>
      <c r="C345" s="5"/>
      <c r="D345" s="5"/>
      <c r="E345" s="5"/>
      <c r="F345" s="5"/>
      <c r="G345" s="5"/>
      <c r="H345" s="5"/>
      <c r="I345" s="5"/>
      <c r="J345" s="5"/>
      <c r="K345" s="5"/>
      <c r="L345" s="5"/>
      <c r="M345" s="5"/>
      <c r="N345" s="5"/>
      <c r="O345" s="5"/>
      <c r="P345" s="5"/>
      <c r="Q345" s="5"/>
      <c r="R345" s="5"/>
      <c r="S345" s="5"/>
      <c r="T345" s="5"/>
    </row>
    <row r="346" spans="1:20" s="10" customFormat="1" x14ac:dyDescent="0.25">
      <c r="A346" s="5"/>
      <c r="B346" s="5"/>
      <c r="C346" s="5"/>
      <c r="D346" s="5"/>
      <c r="E346" s="5"/>
      <c r="F346" s="5"/>
      <c r="G346" s="5"/>
      <c r="H346" s="5"/>
      <c r="I346" s="5"/>
      <c r="J346" s="5"/>
      <c r="K346" s="5"/>
      <c r="L346" s="5"/>
      <c r="M346" s="5"/>
      <c r="N346" s="5"/>
      <c r="O346" s="5"/>
      <c r="P346" s="5"/>
      <c r="Q346" s="5"/>
      <c r="R346" s="5"/>
      <c r="S346" s="5"/>
      <c r="T346" s="5"/>
    </row>
    <row r="347" spans="1:20" s="10" customFormat="1" x14ac:dyDescent="0.25">
      <c r="A347" s="5"/>
      <c r="B347" s="5"/>
      <c r="C347" s="5"/>
      <c r="D347" s="5"/>
      <c r="E347" s="5"/>
      <c r="F347" s="5"/>
      <c r="G347" s="5"/>
      <c r="H347" s="5"/>
      <c r="I347" s="5"/>
      <c r="J347" s="5"/>
      <c r="K347" s="5"/>
      <c r="L347" s="5"/>
      <c r="M347" s="5"/>
      <c r="N347" s="5"/>
      <c r="O347" s="5"/>
      <c r="P347" s="5"/>
      <c r="Q347" s="5"/>
      <c r="R347" s="5"/>
      <c r="S347" s="5"/>
      <c r="T347" s="5"/>
    </row>
    <row r="348" spans="1:20" s="10" customFormat="1" x14ac:dyDescent="0.25">
      <c r="A348" s="5"/>
      <c r="B348" s="5"/>
      <c r="C348" s="5"/>
      <c r="D348" s="5"/>
      <c r="E348" s="5"/>
      <c r="F348" s="5"/>
      <c r="G348" s="5"/>
      <c r="H348" s="5"/>
      <c r="I348" s="5"/>
      <c r="J348" s="5"/>
      <c r="K348" s="5"/>
      <c r="L348" s="5"/>
      <c r="M348" s="5"/>
      <c r="N348" s="5"/>
      <c r="O348" s="5"/>
      <c r="P348" s="5"/>
      <c r="Q348" s="5"/>
      <c r="R348" s="5"/>
      <c r="S348" s="5"/>
      <c r="T348" s="5"/>
    </row>
    <row r="349" spans="1:20" s="10" customFormat="1" x14ac:dyDescent="0.25">
      <c r="A349" s="5"/>
      <c r="B349" s="5"/>
      <c r="C349" s="5"/>
      <c r="D349" s="5"/>
      <c r="E349" s="5"/>
      <c r="F349" s="5"/>
      <c r="G349" s="5"/>
      <c r="H349" s="5"/>
      <c r="I349" s="5"/>
      <c r="J349" s="5"/>
      <c r="K349" s="5"/>
      <c r="L349" s="5"/>
      <c r="M349" s="5"/>
      <c r="N349" s="5"/>
      <c r="O349" s="5"/>
      <c r="P349" s="5"/>
      <c r="Q349" s="5"/>
      <c r="R349" s="5"/>
      <c r="S349" s="5"/>
      <c r="T349" s="5"/>
    </row>
    <row r="350" spans="1:20" s="10" customFormat="1" x14ac:dyDescent="0.25">
      <c r="A350" s="5"/>
      <c r="B350" s="5"/>
      <c r="C350" s="5"/>
      <c r="D350" s="5"/>
      <c r="E350" s="5"/>
      <c r="F350" s="5"/>
      <c r="G350" s="5"/>
      <c r="H350" s="5"/>
      <c r="I350" s="5"/>
      <c r="J350" s="5"/>
      <c r="K350" s="5"/>
      <c r="L350" s="5"/>
      <c r="M350" s="5"/>
      <c r="N350" s="5"/>
      <c r="O350" s="5"/>
      <c r="P350" s="5"/>
      <c r="Q350" s="5"/>
      <c r="R350" s="5"/>
      <c r="S350" s="5"/>
      <c r="T350" s="5"/>
    </row>
    <row r="351" spans="1:20" s="10" customFormat="1" x14ac:dyDescent="0.25">
      <c r="A351" s="5"/>
      <c r="B351" s="5"/>
      <c r="C351" s="5"/>
      <c r="D351" s="5"/>
      <c r="E351" s="5"/>
      <c r="F351" s="5"/>
      <c r="G351" s="5"/>
      <c r="H351" s="5"/>
      <c r="I351" s="5"/>
      <c r="J351" s="5"/>
      <c r="K351" s="5"/>
      <c r="L351" s="5"/>
      <c r="M351" s="5"/>
      <c r="N351" s="5"/>
      <c r="O351" s="5"/>
      <c r="P351" s="5"/>
      <c r="Q351" s="5"/>
      <c r="R351" s="5"/>
      <c r="S351" s="5"/>
      <c r="T351" s="5"/>
    </row>
    <row r="352" spans="1:20" s="10" customFormat="1" x14ac:dyDescent="0.25">
      <c r="A352" s="5"/>
      <c r="B352" s="5"/>
      <c r="C352" s="5"/>
      <c r="D352" s="5"/>
      <c r="E352" s="5"/>
      <c r="F352" s="5"/>
      <c r="G352" s="5"/>
      <c r="H352" s="5"/>
      <c r="I352" s="5"/>
      <c r="J352" s="5"/>
      <c r="K352" s="5"/>
      <c r="L352" s="5"/>
      <c r="M352" s="5"/>
      <c r="N352" s="5"/>
      <c r="O352" s="5"/>
      <c r="P352" s="5"/>
      <c r="Q352" s="5"/>
      <c r="R352" s="5"/>
      <c r="S352" s="5"/>
      <c r="T352" s="5"/>
    </row>
    <row r="353" spans="1:20" s="10" customFormat="1" x14ac:dyDescent="0.25">
      <c r="A353" s="5"/>
      <c r="B353" s="5"/>
      <c r="C353" s="5"/>
      <c r="D353" s="5"/>
      <c r="E353" s="5"/>
      <c r="F353" s="5"/>
      <c r="G353" s="5"/>
      <c r="H353" s="5"/>
      <c r="I353" s="5"/>
      <c r="J353" s="5"/>
      <c r="K353" s="5"/>
      <c r="L353" s="5"/>
      <c r="M353" s="5"/>
      <c r="N353" s="5"/>
      <c r="O353" s="5"/>
      <c r="P353" s="5"/>
      <c r="Q353" s="5"/>
      <c r="R353" s="5"/>
      <c r="S353" s="5"/>
      <c r="T353" s="5"/>
    </row>
    <row r="354" spans="1:20" s="10" customFormat="1" x14ac:dyDescent="0.25">
      <c r="A354" s="5"/>
      <c r="B354" s="5"/>
      <c r="C354" s="5"/>
      <c r="D354" s="5"/>
      <c r="E354" s="5"/>
      <c r="F354" s="5"/>
      <c r="G354" s="5"/>
      <c r="H354" s="5"/>
      <c r="I354" s="5"/>
      <c r="J354" s="5"/>
      <c r="K354" s="5"/>
      <c r="L354" s="5"/>
      <c r="M354" s="5"/>
      <c r="N354" s="5"/>
      <c r="O354" s="5"/>
      <c r="P354" s="5"/>
      <c r="Q354" s="5"/>
      <c r="R354" s="5"/>
      <c r="S354" s="5"/>
      <c r="T354" s="5"/>
    </row>
    <row r="355" spans="1:20" s="10" customFormat="1" x14ac:dyDescent="0.25">
      <c r="A355" s="5"/>
      <c r="B355" s="5"/>
      <c r="C355" s="5"/>
      <c r="D355" s="5"/>
      <c r="E355" s="5"/>
      <c r="F355" s="5"/>
      <c r="G355" s="5"/>
      <c r="H355" s="5"/>
      <c r="I355" s="5"/>
      <c r="J355" s="5"/>
      <c r="K355" s="5"/>
      <c r="L355" s="5"/>
      <c r="M355" s="5"/>
      <c r="N355" s="5"/>
      <c r="O355" s="5"/>
      <c r="P355" s="5"/>
      <c r="Q355" s="5"/>
      <c r="R355" s="5"/>
      <c r="S355" s="5"/>
      <c r="T355" s="5"/>
    </row>
    <row r="356" spans="1:20" s="10" customFormat="1" x14ac:dyDescent="0.25">
      <c r="A356" s="5"/>
      <c r="B356" s="5"/>
      <c r="C356" s="5"/>
      <c r="D356" s="5"/>
      <c r="E356" s="5"/>
      <c r="F356" s="5"/>
      <c r="G356" s="5"/>
      <c r="H356" s="5"/>
      <c r="I356" s="5"/>
      <c r="J356" s="5"/>
      <c r="K356" s="5"/>
      <c r="L356" s="5"/>
      <c r="M356" s="5"/>
      <c r="N356" s="5"/>
      <c r="O356" s="5"/>
      <c r="P356" s="5"/>
      <c r="Q356" s="5"/>
      <c r="R356" s="5"/>
      <c r="S356" s="5"/>
      <c r="T356" s="5"/>
    </row>
    <row r="357" spans="1:20" s="10" customFormat="1" x14ac:dyDescent="0.25">
      <c r="A357" s="5"/>
      <c r="B357" s="5"/>
      <c r="C357" s="5"/>
      <c r="D357" s="5"/>
      <c r="E357" s="5"/>
      <c r="F357" s="5"/>
      <c r="G357" s="5"/>
      <c r="H357" s="5"/>
      <c r="I357" s="5"/>
      <c r="J357" s="5"/>
      <c r="K357" s="5"/>
      <c r="L357" s="5"/>
      <c r="M357" s="5"/>
      <c r="N357" s="5"/>
      <c r="O357" s="5"/>
      <c r="P357" s="5"/>
      <c r="Q357" s="5"/>
      <c r="R357" s="5"/>
      <c r="S357" s="5"/>
      <c r="T357" s="5"/>
    </row>
    <row r="358" spans="1:20" s="10" customFormat="1" x14ac:dyDescent="0.25">
      <c r="A358" s="5"/>
      <c r="B358" s="5"/>
      <c r="C358" s="5"/>
      <c r="D358" s="5"/>
      <c r="E358" s="5"/>
      <c r="F358" s="5"/>
      <c r="G358" s="5"/>
      <c r="H358" s="5"/>
      <c r="I358" s="5"/>
      <c r="J358" s="5"/>
      <c r="K358" s="5"/>
      <c r="L358" s="5"/>
      <c r="M358" s="5"/>
      <c r="N358" s="5"/>
      <c r="O358" s="5"/>
      <c r="P358" s="5"/>
      <c r="Q358" s="5"/>
      <c r="R358" s="5"/>
      <c r="S358" s="5"/>
      <c r="T358" s="5"/>
    </row>
    <row r="359" spans="1:20" s="10" customFormat="1" x14ac:dyDescent="0.25">
      <c r="A359" s="5"/>
      <c r="B359" s="5"/>
      <c r="C359" s="5"/>
      <c r="D359" s="5"/>
      <c r="E359" s="5"/>
      <c r="F359" s="5"/>
      <c r="G359" s="5"/>
      <c r="H359" s="5"/>
      <c r="I359" s="5"/>
      <c r="J359" s="5"/>
      <c r="K359" s="5"/>
      <c r="L359" s="5"/>
      <c r="M359" s="5"/>
      <c r="N359" s="5"/>
      <c r="O359" s="5"/>
      <c r="P359" s="5"/>
      <c r="Q359" s="5"/>
      <c r="R359" s="5"/>
      <c r="S359" s="5"/>
      <c r="T359" s="5"/>
    </row>
    <row r="360" spans="1:20" s="10" customFormat="1" x14ac:dyDescent="0.25">
      <c r="A360" s="5"/>
      <c r="B360" s="5"/>
      <c r="C360" s="5"/>
      <c r="D360" s="5"/>
      <c r="E360" s="5"/>
      <c r="F360" s="5"/>
      <c r="G360" s="5"/>
      <c r="H360" s="5"/>
      <c r="I360" s="5"/>
      <c r="J360" s="5"/>
      <c r="K360" s="5"/>
      <c r="L360" s="5"/>
      <c r="M360" s="5"/>
      <c r="N360" s="5"/>
      <c r="O360" s="5"/>
      <c r="P360" s="5"/>
      <c r="Q360" s="5"/>
      <c r="R360" s="5"/>
      <c r="S360" s="5"/>
      <c r="T360" s="5"/>
    </row>
    <row r="361" spans="1:20" s="10" customFormat="1" x14ac:dyDescent="0.25">
      <c r="A361" s="5"/>
      <c r="B361" s="5"/>
      <c r="C361" s="5"/>
      <c r="D361" s="5"/>
      <c r="E361" s="5"/>
      <c r="F361" s="5"/>
      <c r="G361" s="5"/>
      <c r="H361" s="5"/>
      <c r="I361" s="5"/>
      <c r="J361" s="5"/>
      <c r="K361" s="5"/>
      <c r="L361" s="5"/>
      <c r="M361" s="5"/>
      <c r="N361" s="5"/>
      <c r="O361" s="5"/>
      <c r="P361" s="5"/>
      <c r="Q361" s="5"/>
      <c r="R361" s="5"/>
      <c r="S361" s="5"/>
      <c r="T361" s="5"/>
    </row>
    <row r="362" spans="1:20" s="10" customFormat="1" x14ac:dyDescent="0.25">
      <c r="A362" s="5"/>
      <c r="B362" s="5"/>
      <c r="C362" s="5"/>
      <c r="D362" s="5"/>
      <c r="E362" s="5"/>
      <c r="F362" s="5"/>
      <c r="G362" s="5"/>
      <c r="H362" s="5"/>
      <c r="I362" s="5"/>
      <c r="J362" s="5"/>
      <c r="K362" s="5"/>
      <c r="L362" s="5"/>
      <c r="M362" s="5"/>
      <c r="N362" s="5"/>
      <c r="O362" s="5"/>
      <c r="P362" s="5"/>
      <c r="Q362" s="5"/>
      <c r="R362" s="5"/>
      <c r="S362" s="5"/>
      <c r="T362" s="5"/>
    </row>
    <row r="363" spans="1:20" s="10" customFormat="1" x14ac:dyDescent="0.25">
      <c r="A363" s="5"/>
      <c r="B363" s="5"/>
      <c r="C363" s="5"/>
      <c r="D363" s="5"/>
      <c r="E363" s="5"/>
      <c r="F363" s="5"/>
      <c r="G363" s="5"/>
      <c r="H363" s="5"/>
      <c r="I363" s="5"/>
      <c r="J363" s="5"/>
      <c r="K363" s="5"/>
      <c r="L363" s="5"/>
      <c r="M363" s="5"/>
      <c r="N363" s="5"/>
      <c r="O363" s="5"/>
      <c r="P363" s="5"/>
      <c r="Q363" s="5"/>
      <c r="R363" s="5"/>
      <c r="S363" s="5"/>
      <c r="T363" s="5"/>
    </row>
    <row r="364" spans="1:20" s="10" customFormat="1" x14ac:dyDescent="0.25">
      <c r="A364" s="5"/>
      <c r="B364" s="5"/>
      <c r="C364" s="5"/>
      <c r="D364" s="5"/>
      <c r="E364" s="5"/>
      <c r="F364" s="5"/>
      <c r="G364" s="5"/>
      <c r="H364" s="5"/>
      <c r="I364" s="5"/>
      <c r="J364" s="5"/>
      <c r="K364" s="5"/>
      <c r="L364" s="5"/>
      <c r="M364" s="5"/>
      <c r="N364" s="5"/>
      <c r="O364" s="5"/>
      <c r="P364" s="5"/>
      <c r="Q364" s="5"/>
      <c r="R364" s="5"/>
      <c r="S364" s="5"/>
      <c r="T364" s="5"/>
    </row>
    <row r="365" spans="1:20" s="10" customFormat="1" x14ac:dyDescent="0.25">
      <c r="A365" s="5"/>
      <c r="B365" s="5"/>
      <c r="C365" s="5"/>
      <c r="D365" s="5"/>
      <c r="E365" s="5"/>
      <c r="F365" s="5"/>
      <c r="G365" s="5"/>
      <c r="H365" s="5"/>
      <c r="I365" s="5"/>
      <c r="J365" s="5"/>
      <c r="K365" s="5"/>
      <c r="L365" s="5"/>
      <c r="M365" s="5"/>
      <c r="N365" s="5"/>
      <c r="O365" s="5"/>
      <c r="P365" s="5"/>
      <c r="Q365" s="5"/>
      <c r="R365" s="5"/>
      <c r="S365" s="5"/>
      <c r="T365" s="5"/>
    </row>
    <row r="366" spans="1:20" s="10" customFormat="1" x14ac:dyDescent="0.25">
      <c r="A366" s="5"/>
      <c r="B366" s="5"/>
      <c r="C366" s="5"/>
      <c r="D366" s="5"/>
      <c r="E366" s="5"/>
      <c r="F366" s="5"/>
      <c r="G366" s="5"/>
      <c r="H366" s="5"/>
      <c r="I366" s="5"/>
      <c r="J366" s="5"/>
      <c r="K366" s="5"/>
      <c r="L366" s="5"/>
      <c r="M366" s="5"/>
      <c r="N366" s="5"/>
      <c r="O366" s="5"/>
      <c r="P366" s="5"/>
      <c r="Q366" s="5"/>
      <c r="R366" s="5"/>
      <c r="S366" s="5"/>
      <c r="T366" s="5"/>
    </row>
    <row r="367" spans="1:20" s="10" customFormat="1" x14ac:dyDescent="0.25">
      <c r="A367" s="5"/>
      <c r="B367" s="5"/>
      <c r="C367" s="5"/>
      <c r="D367" s="5"/>
      <c r="E367" s="5"/>
      <c r="F367" s="5"/>
      <c r="G367" s="5"/>
      <c r="H367" s="5"/>
      <c r="I367" s="5"/>
      <c r="J367" s="5"/>
      <c r="K367" s="5"/>
      <c r="L367" s="5"/>
      <c r="M367" s="5"/>
      <c r="N367" s="5"/>
      <c r="O367" s="5"/>
      <c r="P367" s="5"/>
      <c r="Q367" s="5"/>
      <c r="R367" s="5"/>
      <c r="S367" s="5"/>
      <c r="T367" s="5"/>
    </row>
    <row r="368" spans="1:20" s="10" customFormat="1" x14ac:dyDescent="0.25">
      <c r="A368" s="5"/>
      <c r="B368" s="5"/>
      <c r="C368" s="5"/>
      <c r="D368" s="5"/>
      <c r="E368" s="5"/>
      <c r="F368" s="5"/>
      <c r="G368" s="5"/>
      <c r="H368" s="5"/>
      <c r="I368" s="5"/>
      <c r="J368" s="5"/>
      <c r="K368" s="5"/>
      <c r="L368" s="5"/>
      <c r="M368" s="5"/>
      <c r="N368" s="5"/>
      <c r="O368" s="5"/>
      <c r="P368" s="5"/>
      <c r="Q368" s="5"/>
      <c r="R368" s="5"/>
      <c r="S368" s="5"/>
      <c r="T368" s="5"/>
    </row>
    <row r="369" spans="1:20" s="10" customFormat="1" x14ac:dyDescent="0.25">
      <c r="A369" s="5"/>
      <c r="B369" s="5"/>
      <c r="C369" s="5"/>
      <c r="D369" s="5"/>
      <c r="E369" s="5"/>
      <c r="F369" s="5"/>
      <c r="G369" s="5"/>
      <c r="H369" s="5"/>
      <c r="I369" s="5"/>
      <c r="J369" s="5"/>
      <c r="K369" s="5"/>
      <c r="L369" s="5"/>
      <c r="M369" s="5"/>
      <c r="N369" s="5"/>
      <c r="O369" s="5"/>
      <c r="P369" s="5"/>
      <c r="Q369" s="5"/>
      <c r="R369" s="5"/>
      <c r="S369" s="5"/>
      <c r="T369" s="5"/>
    </row>
    <row r="370" spans="1:20" s="10" customFormat="1" x14ac:dyDescent="0.25">
      <c r="A370" s="5"/>
      <c r="B370" s="5"/>
      <c r="C370" s="5"/>
      <c r="D370" s="5"/>
      <c r="E370" s="5"/>
      <c r="F370" s="5"/>
      <c r="G370" s="5"/>
      <c r="H370" s="5"/>
      <c r="I370" s="5"/>
      <c r="J370" s="5"/>
      <c r="K370" s="5"/>
      <c r="L370" s="5"/>
      <c r="M370" s="5"/>
      <c r="N370" s="5"/>
      <c r="O370" s="5"/>
      <c r="P370" s="5"/>
      <c r="Q370" s="5"/>
      <c r="R370" s="5"/>
      <c r="S370" s="5"/>
      <c r="T370" s="5"/>
    </row>
    <row r="371" spans="1:20" s="10" customFormat="1" x14ac:dyDescent="0.25">
      <c r="A371" s="5"/>
      <c r="B371" s="5"/>
      <c r="C371" s="5"/>
      <c r="D371" s="5"/>
      <c r="E371" s="5"/>
      <c r="F371" s="5"/>
      <c r="G371" s="5"/>
      <c r="H371" s="5"/>
      <c r="I371" s="5"/>
      <c r="J371" s="5"/>
      <c r="K371" s="5"/>
      <c r="L371" s="5"/>
      <c r="M371" s="5"/>
      <c r="N371" s="5"/>
      <c r="O371" s="5"/>
      <c r="P371" s="5"/>
      <c r="Q371" s="5"/>
      <c r="R371" s="5"/>
      <c r="S371" s="5"/>
      <c r="T371" s="5"/>
    </row>
    <row r="372" spans="1:20" s="10" customFormat="1" x14ac:dyDescent="0.25">
      <c r="A372" s="5"/>
      <c r="B372" s="5"/>
      <c r="C372" s="5"/>
      <c r="D372" s="5"/>
      <c r="E372" s="5"/>
      <c r="F372" s="5"/>
      <c r="G372" s="5"/>
      <c r="H372" s="5"/>
      <c r="I372" s="5"/>
      <c r="J372" s="5"/>
      <c r="K372" s="5"/>
      <c r="L372" s="5"/>
      <c r="M372" s="5"/>
      <c r="N372" s="5"/>
      <c r="O372" s="5"/>
      <c r="P372" s="5"/>
      <c r="Q372" s="5"/>
      <c r="R372" s="5"/>
      <c r="S372" s="5"/>
      <c r="T372" s="5"/>
    </row>
    <row r="373" spans="1:20" s="10" customFormat="1" x14ac:dyDescent="0.25">
      <c r="A373" s="5"/>
      <c r="B373" s="5"/>
      <c r="C373" s="5"/>
      <c r="D373" s="5"/>
      <c r="E373" s="5"/>
      <c r="F373" s="5"/>
      <c r="G373" s="5"/>
      <c r="H373" s="5"/>
      <c r="I373" s="5"/>
      <c r="J373" s="5"/>
      <c r="K373" s="5"/>
      <c r="L373" s="5"/>
      <c r="M373" s="5"/>
      <c r="N373" s="5"/>
      <c r="O373" s="5"/>
      <c r="P373" s="5"/>
      <c r="Q373" s="5"/>
      <c r="R373" s="5"/>
      <c r="S373" s="5"/>
      <c r="T373" s="5"/>
    </row>
    <row r="374" spans="1:20" s="10" customFormat="1" x14ac:dyDescent="0.25">
      <c r="A374" s="5"/>
      <c r="B374" s="5"/>
      <c r="C374" s="5"/>
      <c r="D374" s="5"/>
      <c r="E374" s="5"/>
      <c r="F374" s="5"/>
      <c r="G374" s="5"/>
      <c r="H374" s="5"/>
      <c r="I374" s="5"/>
      <c r="J374" s="5"/>
      <c r="K374" s="5"/>
      <c r="L374" s="5"/>
      <c r="M374" s="5"/>
      <c r="N374" s="5"/>
      <c r="O374" s="5"/>
      <c r="P374" s="5"/>
      <c r="Q374" s="5"/>
      <c r="R374" s="5"/>
      <c r="S374" s="5"/>
      <c r="T374" s="5"/>
    </row>
    <row r="375" spans="1:20" s="10" customFormat="1" x14ac:dyDescent="0.25">
      <c r="A375" s="5"/>
      <c r="B375" s="5"/>
      <c r="C375" s="5"/>
      <c r="D375" s="5"/>
      <c r="E375" s="5"/>
      <c r="F375" s="5"/>
      <c r="G375" s="5"/>
      <c r="H375" s="5"/>
      <c r="I375" s="5"/>
      <c r="J375" s="5"/>
      <c r="K375" s="5"/>
      <c r="L375" s="5"/>
      <c r="M375" s="5"/>
      <c r="N375" s="5"/>
      <c r="O375" s="5"/>
      <c r="P375" s="5"/>
      <c r="Q375" s="5"/>
      <c r="R375" s="5"/>
      <c r="S375" s="5"/>
      <c r="T375" s="5"/>
    </row>
    <row r="376" spans="1:20" s="10" customFormat="1" x14ac:dyDescent="0.25">
      <c r="A376" s="5"/>
      <c r="B376" s="5"/>
      <c r="C376" s="5"/>
      <c r="D376" s="5"/>
      <c r="E376" s="5"/>
      <c r="F376" s="5"/>
      <c r="G376" s="5"/>
      <c r="H376" s="5"/>
      <c r="I376" s="5"/>
      <c r="J376" s="5"/>
      <c r="K376" s="5"/>
      <c r="L376" s="5"/>
      <c r="M376" s="5"/>
      <c r="N376" s="5"/>
      <c r="O376" s="5"/>
      <c r="P376" s="5"/>
      <c r="Q376" s="5"/>
      <c r="R376" s="5"/>
      <c r="S376" s="5"/>
      <c r="T376" s="5"/>
    </row>
    <row r="377" spans="1:20" s="10" customFormat="1" x14ac:dyDescent="0.25">
      <c r="A377" s="5"/>
      <c r="B377" s="5"/>
      <c r="C377" s="5"/>
      <c r="D377" s="5"/>
      <c r="E377" s="5"/>
      <c r="F377" s="5"/>
      <c r="G377" s="5"/>
      <c r="H377" s="5"/>
      <c r="I377" s="5"/>
      <c r="J377" s="5"/>
      <c r="K377" s="5"/>
      <c r="L377" s="5"/>
      <c r="M377" s="5"/>
      <c r="N377" s="5"/>
      <c r="O377" s="5"/>
      <c r="P377" s="5"/>
      <c r="Q377" s="5"/>
      <c r="R377" s="5"/>
      <c r="S377" s="5"/>
      <c r="T377" s="5"/>
    </row>
    <row r="378" spans="1:20" s="10" customFormat="1" x14ac:dyDescent="0.25">
      <c r="A378" s="5"/>
      <c r="B378" s="5"/>
      <c r="C378" s="5"/>
      <c r="D378" s="5"/>
      <c r="E378" s="5"/>
      <c r="F378" s="5"/>
      <c r="G378" s="5"/>
      <c r="H378" s="5"/>
      <c r="I378" s="5"/>
      <c r="J378" s="5"/>
      <c r="K378" s="5"/>
      <c r="L378" s="5"/>
      <c r="M378" s="5"/>
      <c r="N378" s="5"/>
      <c r="O378" s="5"/>
      <c r="P378" s="5"/>
      <c r="Q378" s="5"/>
      <c r="R378" s="5"/>
      <c r="S378" s="5"/>
      <c r="T378" s="5"/>
    </row>
    <row r="379" spans="1:20" s="10" customFormat="1" x14ac:dyDescent="0.25">
      <c r="A379" s="5"/>
      <c r="B379" s="5"/>
      <c r="C379" s="5"/>
      <c r="D379" s="5"/>
      <c r="E379" s="5"/>
      <c r="F379" s="5"/>
      <c r="G379" s="5"/>
      <c r="H379" s="5"/>
      <c r="I379" s="5"/>
      <c r="J379" s="5"/>
      <c r="K379" s="5"/>
      <c r="L379" s="5"/>
      <c r="M379" s="5"/>
      <c r="N379" s="5"/>
      <c r="O379" s="5"/>
      <c r="P379" s="5"/>
      <c r="Q379" s="5"/>
      <c r="R379" s="5"/>
      <c r="S379" s="5"/>
      <c r="T379" s="5"/>
    </row>
    <row r="380" spans="1:20" s="10" customFormat="1" x14ac:dyDescent="0.25">
      <c r="A380" s="5"/>
      <c r="B380" s="5"/>
      <c r="C380" s="5"/>
      <c r="D380" s="5"/>
      <c r="E380" s="5"/>
      <c r="F380" s="5"/>
      <c r="G380" s="5"/>
      <c r="H380" s="5"/>
      <c r="I380" s="5"/>
      <c r="J380" s="5"/>
      <c r="K380" s="5"/>
      <c r="L380" s="5"/>
      <c r="M380" s="5"/>
      <c r="N380" s="5"/>
      <c r="O380" s="5"/>
      <c r="P380" s="5"/>
      <c r="Q380" s="5"/>
      <c r="R380" s="5"/>
      <c r="S380" s="5"/>
      <c r="T380" s="5"/>
    </row>
    <row r="381" spans="1:20" s="10" customFormat="1" x14ac:dyDescent="0.25">
      <c r="A381" s="5"/>
      <c r="B381" s="5"/>
      <c r="C381" s="5"/>
      <c r="D381" s="5"/>
      <c r="E381" s="5"/>
      <c r="F381" s="5"/>
      <c r="G381" s="5"/>
      <c r="H381" s="5"/>
      <c r="I381" s="5"/>
      <c r="J381" s="5"/>
      <c r="K381" s="5"/>
      <c r="L381" s="5"/>
      <c r="M381" s="5"/>
      <c r="N381" s="5"/>
      <c r="O381" s="5"/>
      <c r="P381" s="5"/>
      <c r="Q381" s="5"/>
      <c r="R381" s="5"/>
      <c r="S381" s="5"/>
      <c r="T381" s="5"/>
    </row>
    <row r="382" spans="1:20" s="10" customFormat="1" x14ac:dyDescent="0.25">
      <c r="A382" s="5"/>
      <c r="B382" s="5"/>
      <c r="C382" s="5"/>
      <c r="D382" s="5"/>
      <c r="E382" s="5"/>
      <c r="F382" s="5"/>
      <c r="G382" s="5"/>
      <c r="H382" s="5"/>
      <c r="I382" s="5"/>
      <c r="J382" s="5"/>
      <c r="K382" s="5"/>
      <c r="L382" s="5"/>
      <c r="M382" s="5"/>
      <c r="N382" s="5"/>
      <c r="O382" s="5"/>
      <c r="P382" s="5"/>
      <c r="Q382" s="5"/>
      <c r="R382" s="5"/>
      <c r="S382" s="5"/>
      <c r="T382" s="5"/>
    </row>
    <row r="383" spans="1:20" s="10" customFormat="1" x14ac:dyDescent="0.25">
      <c r="A383" s="5"/>
      <c r="B383" s="5"/>
      <c r="C383" s="5"/>
      <c r="D383" s="5"/>
      <c r="E383" s="5"/>
      <c r="F383" s="5"/>
      <c r="G383" s="5"/>
      <c r="H383" s="5"/>
      <c r="I383" s="5"/>
      <c r="J383" s="5"/>
      <c r="K383" s="5"/>
      <c r="L383" s="5"/>
      <c r="M383" s="5"/>
      <c r="N383" s="5"/>
      <c r="O383" s="5"/>
      <c r="P383" s="5"/>
      <c r="Q383" s="5"/>
      <c r="R383" s="5"/>
      <c r="S383" s="5"/>
      <c r="T383" s="5"/>
    </row>
    <row r="384" spans="1:20" s="10" customFormat="1" x14ac:dyDescent="0.25">
      <c r="A384" s="5"/>
      <c r="B384" s="5"/>
      <c r="C384" s="5"/>
      <c r="D384" s="5"/>
      <c r="E384" s="5"/>
      <c r="F384" s="5"/>
      <c r="G384" s="5"/>
      <c r="H384" s="5"/>
      <c r="I384" s="5"/>
      <c r="J384" s="5"/>
      <c r="K384" s="5"/>
      <c r="L384" s="5"/>
      <c r="M384" s="5"/>
      <c r="N384" s="5"/>
      <c r="O384" s="5"/>
      <c r="P384" s="5"/>
      <c r="Q384" s="5"/>
      <c r="R384" s="5"/>
      <c r="S384" s="5"/>
      <c r="T384" s="5"/>
    </row>
    <row r="385" spans="1:20" s="10" customFormat="1" x14ac:dyDescent="0.25">
      <c r="A385" s="5"/>
      <c r="B385" s="5"/>
      <c r="C385" s="5"/>
      <c r="D385" s="5"/>
      <c r="E385" s="5"/>
      <c r="F385" s="5"/>
      <c r="G385" s="5"/>
      <c r="H385" s="5"/>
      <c r="I385" s="5"/>
      <c r="J385" s="5"/>
      <c r="K385" s="5"/>
      <c r="L385" s="5"/>
      <c r="M385" s="5"/>
      <c r="N385" s="5"/>
      <c r="O385" s="5"/>
      <c r="P385" s="5"/>
      <c r="Q385" s="5"/>
      <c r="R385" s="5"/>
      <c r="S385" s="5"/>
      <c r="T385" s="5"/>
    </row>
    <row r="386" spans="1:20" s="10" customFormat="1" x14ac:dyDescent="0.25">
      <c r="A386" s="5"/>
      <c r="B386" s="5"/>
      <c r="C386" s="5"/>
      <c r="D386" s="5"/>
      <c r="E386" s="5"/>
      <c r="F386" s="5"/>
      <c r="G386" s="5"/>
      <c r="H386" s="5"/>
      <c r="I386" s="5"/>
      <c r="J386" s="5"/>
      <c r="K386" s="5"/>
      <c r="L386" s="5"/>
      <c r="M386" s="5"/>
      <c r="N386" s="5"/>
      <c r="O386" s="5"/>
      <c r="P386" s="5"/>
      <c r="Q386" s="5"/>
      <c r="R386" s="5"/>
      <c r="S386" s="5"/>
      <c r="T386" s="5"/>
    </row>
    <row r="387" spans="1:20" s="10" customFormat="1" x14ac:dyDescent="0.25">
      <c r="A387" s="5"/>
      <c r="B387" s="5"/>
      <c r="C387" s="5"/>
      <c r="D387" s="5"/>
      <c r="E387" s="5"/>
      <c r="F387" s="5"/>
      <c r="G387" s="5"/>
      <c r="H387" s="5"/>
      <c r="I387" s="5"/>
      <c r="J387" s="5"/>
      <c r="K387" s="5"/>
      <c r="L387" s="5"/>
      <c r="M387" s="5"/>
      <c r="N387" s="5"/>
      <c r="O387" s="5"/>
      <c r="P387" s="5"/>
      <c r="Q387" s="5"/>
      <c r="R387" s="5"/>
      <c r="S387" s="5"/>
      <c r="T387" s="5"/>
    </row>
    <row r="388" spans="1:20" s="10" customFormat="1" x14ac:dyDescent="0.25">
      <c r="A388" s="5"/>
      <c r="B388" s="5"/>
      <c r="C388" s="5"/>
      <c r="D388" s="5"/>
      <c r="E388" s="5"/>
      <c r="F388" s="5"/>
      <c r="G388" s="5"/>
      <c r="H388" s="5"/>
      <c r="I388" s="5"/>
      <c r="J388" s="5"/>
      <c r="K388" s="5"/>
      <c r="L388" s="5"/>
      <c r="M388" s="5"/>
      <c r="N388" s="5"/>
      <c r="O388" s="5"/>
      <c r="P388" s="5"/>
      <c r="Q388" s="5"/>
      <c r="R388" s="5"/>
      <c r="S388" s="5"/>
      <c r="T388" s="5"/>
    </row>
    <row r="389" spans="1:20" s="10" customFormat="1" x14ac:dyDescent="0.25">
      <c r="A389" s="5"/>
      <c r="B389" s="5"/>
      <c r="C389" s="5"/>
      <c r="D389" s="5"/>
      <c r="E389" s="5"/>
      <c r="F389" s="5"/>
      <c r="G389" s="5"/>
      <c r="H389" s="5"/>
      <c r="I389" s="5"/>
      <c r="J389" s="5"/>
      <c r="K389" s="5"/>
      <c r="L389" s="5"/>
      <c r="M389" s="5"/>
      <c r="N389" s="5"/>
      <c r="O389" s="5"/>
      <c r="P389" s="5"/>
      <c r="Q389" s="5"/>
      <c r="R389" s="5"/>
      <c r="S389" s="5"/>
      <c r="T389" s="5"/>
    </row>
    <row r="390" spans="1:20" s="10" customFormat="1" x14ac:dyDescent="0.25">
      <c r="A390" s="5"/>
      <c r="B390" s="5"/>
      <c r="C390" s="5"/>
      <c r="D390" s="5"/>
      <c r="E390" s="5"/>
      <c r="F390" s="5"/>
      <c r="G390" s="5"/>
      <c r="H390" s="5"/>
      <c r="I390" s="5"/>
      <c r="J390" s="5"/>
      <c r="K390" s="5"/>
      <c r="L390" s="5"/>
      <c r="M390" s="5"/>
      <c r="N390" s="5"/>
      <c r="O390" s="5"/>
      <c r="P390" s="5"/>
      <c r="Q390" s="5"/>
      <c r="R390" s="5"/>
      <c r="S390" s="5"/>
      <c r="T390" s="5"/>
    </row>
    <row r="391" spans="1:20" s="10" customFormat="1" x14ac:dyDescent="0.25">
      <c r="A391" s="5"/>
      <c r="B391" s="5"/>
      <c r="C391" s="5"/>
      <c r="D391" s="5"/>
      <c r="E391" s="5"/>
      <c r="F391" s="5"/>
      <c r="G391" s="5"/>
      <c r="H391" s="5"/>
      <c r="I391" s="5"/>
      <c r="J391" s="5"/>
      <c r="K391" s="5"/>
      <c r="L391" s="5"/>
      <c r="M391" s="5"/>
      <c r="N391" s="5"/>
      <c r="O391" s="5"/>
      <c r="P391" s="5"/>
      <c r="Q391" s="5"/>
      <c r="R391" s="5"/>
      <c r="S391" s="5"/>
      <c r="T391" s="5"/>
    </row>
    <row r="392" spans="1:20" s="10" customFormat="1" x14ac:dyDescent="0.25">
      <c r="A392" s="5"/>
      <c r="B392" s="5"/>
      <c r="C392" s="5"/>
      <c r="D392" s="5"/>
      <c r="E392" s="5"/>
      <c r="F392" s="5"/>
      <c r="G392" s="5"/>
      <c r="H392" s="5"/>
      <c r="I392" s="5"/>
      <c r="J392" s="5"/>
      <c r="K392" s="5"/>
      <c r="L392" s="5"/>
      <c r="M392" s="5"/>
      <c r="N392" s="5"/>
      <c r="O392" s="5"/>
      <c r="P392" s="5"/>
      <c r="Q392" s="5"/>
      <c r="R392" s="5"/>
      <c r="S392" s="5"/>
      <c r="T392" s="5"/>
    </row>
    <row r="393" spans="1:20" s="10" customFormat="1" x14ac:dyDescent="0.25">
      <c r="A393" s="5"/>
      <c r="B393" s="5"/>
      <c r="C393" s="5"/>
      <c r="D393" s="5"/>
      <c r="E393" s="5"/>
      <c r="F393" s="5"/>
      <c r="G393" s="5"/>
      <c r="H393" s="5"/>
      <c r="I393" s="5"/>
      <c r="J393" s="5"/>
      <c r="K393" s="5"/>
      <c r="L393" s="5"/>
      <c r="M393" s="5"/>
      <c r="N393" s="5"/>
      <c r="O393" s="5"/>
      <c r="P393" s="5"/>
      <c r="Q393" s="5"/>
      <c r="R393" s="5"/>
      <c r="S393" s="5"/>
      <c r="T393" s="5"/>
    </row>
    <row r="394" spans="1:20" s="10" customFormat="1" x14ac:dyDescent="0.25">
      <c r="A394" s="5"/>
      <c r="B394" s="5"/>
      <c r="C394" s="5"/>
      <c r="D394" s="5"/>
      <c r="E394" s="5"/>
      <c r="F394" s="5"/>
      <c r="G394" s="5"/>
      <c r="H394" s="5"/>
      <c r="I394" s="5"/>
      <c r="J394" s="5"/>
      <c r="K394" s="5"/>
      <c r="L394" s="5"/>
      <c r="M394" s="5"/>
      <c r="N394" s="5"/>
      <c r="O394" s="5"/>
      <c r="P394" s="5"/>
      <c r="Q394" s="5"/>
      <c r="R394" s="5"/>
      <c r="S394" s="5"/>
      <c r="T394" s="5"/>
    </row>
    <row r="395" spans="1:20" s="10" customFormat="1" x14ac:dyDescent="0.25">
      <c r="A395" s="5"/>
      <c r="B395" s="5"/>
      <c r="C395" s="5"/>
      <c r="D395" s="5"/>
      <c r="E395" s="5"/>
      <c r="F395" s="5"/>
      <c r="G395" s="5"/>
      <c r="H395" s="5"/>
      <c r="I395" s="5"/>
      <c r="J395" s="5"/>
      <c r="K395" s="5"/>
      <c r="L395" s="5"/>
      <c r="M395" s="5"/>
      <c r="N395" s="5"/>
      <c r="O395" s="5"/>
      <c r="P395" s="5"/>
      <c r="Q395" s="5"/>
      <c r="R395" s="5"/>
      <c r="S395" s="5"/>
      <c r="T395" s="5"/>
    </row>
    <row r="396" spans="1:20" s="10" customFormat="1" x14ac:dyDescent="0.25">
      <c r="A396" s="5"/>
      <c r="B396" s="5"/>
      <c r="C396" s="5"/>
      <c r="D396" s="5"/>
      <c r="E396" s="5"/>
      <c r="F396" s="5"/>
      <c r="G396" s="5"/>
      <c r="H396" s="5"/>
      <c r="I396" s="5"/>
      <c r="J396" s="5"/>
      <c r="K396" s="5"/>
      <c r="L396" s="5"/>
      <c r="M396" s="5"/>
      <c r="N396" s="5"/>
      <c r="O396" s="5"/>
      <c r="P396" s="5"/>
      <c r="Q396" s="5"/>
      <c r="R396" s="5"/>
      <c r="S396" s="5"/>
      <c r="T396" s="5"/>
    </row>
    <row r="397" spans="1:20" s="10" customFormat="1" x14ac:dyDescent="0.25">
      <c r="A397" s="5"/>
      <c r="B397" s="5"/>
      <c r="C397" s="5"/>
      <c r="D397" s="5"/>
      <c r="E397" s="5"/>
      <c r="F397" s="5"/>
      <c r="G397" s="5"/>
      <c r="H397" s="5"/>
      <c r="I397" s="5"/>
      <c r="J397" s="5"/>
      <c r="K397" s="5"/>
      <c r="L397" s="5"/>
      <c r="M397" s="5"/>
      <c r="N397" s="5"/>
      <c r="O397" s="5"/>
      <c r="P397" s="5"/>
      <c r="Q397" s="5"/>
      <c r="R397" s="5"/>
      <c r="S397" s="5"/>
      <c r="T397" s="5"/>
    </row>
    <row r="398" spans="1:20" s="10" customFormat="1" x14ac:dyDescent="0.25">
      <c r="A398" s="5"/>
      <c r="B398" s="5"/>
      <c r="C398" s="5"/>
      <c r="D398" s="5"/>
      <c r="E398" s="5"/>
      <c r="F398" s="5"/>
      <c r="G398" s="5"/>
      <c r="H398" s="5"/>
      <c r="I398" s="5"/>
      <c r="J398" s="5"/>
      <c r="K398" s="5"/>
      <c r="L398" s="5"/>
      <c r="M398" s="5"/>
      <c r="N398" s="5"/>
      <c r="O398" s="5"/>
      <c r="P398" s="5"/>
      <c r="Q398" s="5"/>
      <c r="R398" s="5"/>
      <c r="S398" s="5"/>
      <c r="T398" s="5"/>
    </row>
    <row r="399" spans="1:20" s="10" customFormat="1" x14ac:dyDescent="0.25">
      <c r="A399" s="5"/>
      <c r="B399" s="5"/>
      <c r="C399" s="5"/>
      <c r="D399" s="5"/>
      <c r="E399" s="5"/>
      <c r="F399" s="5"/>
      <c r="G399" s="5"/>
      <c r="H399" s="5"/>
      <c r="I399" s="5"/>
      <c r="J399" s="5"/>
      <c r="K399" s="5"/>
      <c r="L399" s="5"/>
      <c r="M399" s="5"/>
      <c r="N399" s="5"/>
      <c r="O399" s="5"/>
      <c r="P399" s="5"/>
      <c r="Q399" s="5"/>
      <c r="R399" s="5"/>
      <c r="S399" s="5"/>
      <c r="T399" s="5"/>
    </row>
    <row r="400" spans="1:20" s="10" customFormat="1" x14ac:dyDescent="0.25">
      <c r="A400" s="5"/>
      <c r="B400" s="5"/>
      <c r="C400" s="5"/>
      <c r="D400" s="5"/>
      <c r="E400" s="5"/>
      <c r="F400" s="5"/>
      <c r="G400" s="5"/>
      <c r="H400" s="5"/>
      <c r="I400" s="5"/>
      <c r="J400" s="5"/>
      <c r="K400" s="5"/>
      <c r="L400" s="5"/>
      <c r="M400" s="5"/>
      <c r="N400" s="5"/>
      <c r="O400" s="5"/>
      <c r="P400" s="5"/>
      <c r="Q400" s="5"/>
      <c r="R400" s="5"/>
      <c r="S400" s="5"/>
      <c r="T400" s="5"/>
    </row>
    <row r="401" spans="1:20" s="10" customFormat="1" x14ac:dyDescent="0.25">
      <c r="A401" s="5"/>
      <c r="B401" s="5"/>
      <c r="C401" s="5"/>
      <c r="D401" s="5"/>
      <c r="E401" s="5"/>
      <c r="F401" s="5"/>
      <c r="G401" s="5"/>
      <c r="H401" s="5"/>
      <c r="I401" s="5"/>
      <c r="J401" s="5"/>
      <c r="K401" s="5"/>
      <c r="L401" s="5"/>
      <c r="M401" s="5"/>
      <c r="N401" s="5"/>
      <c r="O401" s="5"/>
      <c r="P401" s="5"/>
      <c r="Q401" s="5"/>
      <c r="R401" s="5"/>
      <c r="S401" s="5"/>
      <c r="T401" s="5"/>
    </row>
    <row r="402" spans="1:20" s="10" customFormat="1" x14ac:dyDescent="0.25">
      <c r="A402" s="5"/>
      <c r="B402" s="5"/>
      <c r="C402" s="5"/>
      <c r="D402" s="5"/>
      <c r="E402" s="5"/>
      <c r="F402" s="5"/>
      <c r="G402" s="5"/>
      <c r="H402" s="5"/>
      <c r="I402" s="5"/>
      <c r="J402" s="5"/>
      <c r="K402" s="5"/>
      <c r="L402" s="5"/>
      <c r="M402" s="5"/>
      <c r="N402" s="5"/>
      <c r="O402" s="5"/>
      <c r="P402" s="5"/>
      <c r="Q402" s="5"/>
      <c r="R402" s="5"/>
      <c r="S402" s="5"/>
      <c r="T402" s="5"/>
    </row>
    <row r="403" spans="1:20" s="10" customFormat="1" x14ac:dyDescent="0.25">
      <c r="A403" s="5"/>
      <c r="B403" s="5"/>
      <c r="C403" s="5"/>
      <c r="D403" s="5"/>
      <c r="E403" s="5"/>
      <c r="F403" s="5"/>
      <c r="G403" s="5"/>
      <c r="H403" s="5"/>
      <c r="I403" s="5"/>
      <c r="J403" s="5"/>
      <c r="K403" s="5"/>
      <c r="L403" s="5"/>
      <c r="M403" s="5"/>
      <c r="N403" s="5"/>
      <c r="O403" s="5"/>
      <c r="P403" s="5"/>
      <c r="Q403" s="5"/>
      <c r="R403" s="5"/>
      <c r="S403" s="5"/>
      <c r="T403" s="5"/>
    </row>
    <row r="404" spans="1:20" s="10" customFormat="1" x14ac:dyDescent="0.25">
      <c r="A404" s="5"/>
      <c r="B404" s="5"/>
      <c r="C404" s="5"/>
      <c r="D404" s="5"/>
      <c r="E404" s="5"/>
      <c r="F404" s="5"/>
      <c r="G404" s="5"/>
      <c r="H404" s="5"/>
      <c r="I404" s="5"/>
      <c r="J404" s="5"/>
      <c r="K404" s="5"/>
      <c r="L404" s="5"/>
      <c r="M404" s="5"/>
      <c r="N404" s="5"/>
      <c r="O404" s="5"/>
      <c r="P404" s="5"/>
      <c r="Q404" s="5"/>
      <c r="R404" s="5"/>
      <c r="S404" s="5"/>
      <c r="T404" s="5"/>
    </row>
    <row r="405" spans="1:20" s="10" customFormat="1" x14ac:dyDescent="0.25">
      <c r="A405" s="5"/>
      <c r="B405" s="5"/>
      <c r="C405" s="5"/>
      <c r="D405" s="5"/>
      <c r="E405" s="5"/>
      <c r="F405" s="5"/>
      <c r="G405" s="5"/>
      <c r="H405" s="5"/>
      <c r="I405" s="5"/>
      <c r="J405" s="5"/>
      <c r="K405" s="5"/>
      <c r="L405" s="5"/>
      <c r="M405" s="5"/>
      <c r="N405" s="5"/>
      <c r="O405" s="5"/>
      <c r="P405" s="5"/>
      <c r="Q405" s="5"/>
      <c r="R405" s="5"/>
      <c r="S405" s="5"/>
      <c r="T405" s="5"/>
    </row>
    <row r="406" spans="1:20" s="10" customFormat="1" x14ac:dyDescent="0.25">
      <c r="A406" s="5"/>
      <c r="B406" s="5"/>
      <c r="C406" s="5"/>
      <c r="D406" s="5"/>
      <c r="E406" s="5"/>
      <c r="F406" s="5"/>
      <c r="G406" s="5"/>
      <c r="H406" s="5"/>
      <c r="I406" s="5"/>
      <c r="J406" s="5"/>
      <c r="K406" s="5"/>
      <c r="L406" s="5"/>
      <c r="M406" s="5"/>
      <c r="N406" s="5"/>
      <c r="O406" s="5"/>
      <c r="P406" s="5"/>
      <c r="Q406" s="5"/>
      <c r="R406" s="5"/>
      <c r="S406" s="5"/>
      <c r="T406" s="5"/>
    </row>
    <row r="407" spans="1:20" s="10" customFormat="1" x14ac:dyDescent="0.25">
      <c r="A407" s="5"/>
      <c r="B407" s="5"/>
      <c r="C407" s="5"/>
      <c r="D407" s="5"/>
      <c r="E407" s="5"/>
      <c r="F407" s="5"/>
      <c r="G407" s="5"/>
      <c r="H407" s="5"/>
      <c r="I407" s="5"/>
      <c r="J407" s="5"/>
      <c r="K407" s="5"/>
      <c r="L407" s="5"/>
      <c r="M407" s="5"/>
      <c r="N407" s="5"/>
      <c r="O407" s="5"/>
      <c r="P407" s="5"/>
      <c r="Q407" s="5"/>
      <c r="R407" s="5"/>
      <c r="S407" s="5"/>
      <c r="T407" s="5"/>
    </row>
    <row r="408" spans="1:20" s="10" customFormat="1" x14ac:dyDescent="0.25">
      <c r="A408" s="5"/>
      <c r="B408" s="5"/>
      <c r="C408" s="5"/>
      <c r="D408" s="5"/>
      <c r="E408" s="5"/>
      <c r="F408" s="5"/>
      <c r="G408" s="5"/>
      <c r="H408" s="5"/>
      <c r="I408" s="5"/>
      <c r="J408" s="5"/>
      <c r="K408" s="5"/>
      <c r="L408" s="5"/>
      <c r="M408" s="5"/>
      <c r="N408" s="5"/>
      <c r="O408" s="5"/>
      <c r="P408" s="5"/>
      <c r="Q408" s="5"/>
      <c r="R408" s="5"/>
      <c r="S408" s="5"/>
      <c r="T408" s="5"/>
    </row>
    <row r="409" spans="1:20" s="10" customFormat="1" x14ac:dyDescent="0.25">
      <c r="A409" s="5"/>
      <c r="B409" s="5"/>
      <c r="C409" s="5"/>
      <c r="D409" s="5"/>
      <c r="E409" s="5"/>
      <c r="F409" s="5"/>
      <c r="G409" s="5"/>
      <c r="H409" s="5"/>
      <c r="I409" s="5"/>
      <c r="J409" s="5"/>
      <c r="K409" s="5"/>
      <c r="L409" s="5"/>
      <c r="M409" s="5"/>
      <c r="N409" s="5"/>
      <c r="O409" s="5"/>
      <c r="P409" s="5"/>
      <c r="Q409" s="5"/>
      <c r="R409" s="5"/>
      <c r="S409" s="5"/>
      <c r="T409" s="5"/>
    </row>
    <row r="410" spans="1:20" s="10" customFormat="1" x14ac:dyDescent="0.25">
      <c r="A410" s="5"/>
      <c r="B410" s="5"/>
      <c r="C410" s="5"/>
      <c r="D410" s="5"/>
      <c r="E410" s="5"/>
      <c r="F410" s="5"/>
      <c r="G410" s="5"/>
      <c r="H410" s="5"/>
      <c r="I410" s="5"/>
      <c r="J410" s="5"/>
      <c r="K410" s="5"/>
      <c r="L410" s="5"/>
      <c r="M410" s="5"/>
      <c r="N410" s="5"/>
      <c r="O410" s="5"/>
      <c r="P410" s="5"/>
      <c r="Q410" s="5"/>
      <c r="R410" s="5"/>
      <c r="S410" s="5"/>
      <c r="T410" s="5"/>
    </row>
    <row r="411" spans="1:20" s="10" customFormat="1" x14ac:dyDescent="0.25">
      <c r="A411" s="5"/>
      <c r="B411" s="5"/>
      <c r="C411" s="5"/>
      <c r="D411" s="5"/>
      <c r="E411" s="5"/>
      <c r="F411" s="5"/>
      <c r="G411" s="5"/>
      <c r="H411" s="5"/>
      <c r="I411" s="5"/>
      <c r="J411" s="5"/>
      <c r="K411" s="5"/>
      <c r="L411" s="5"/>
      <c r="M411" s="5"/>
      <c r="N411" s="5"/>
      <c r="O411" s="5"/>
      <c r="P411" s="5"/>
      <c r="Q411" s="5"/>
      <c r="R411" s="5"/>
      <c r="S411" s="5"/>
      <c r="T411" s="5"/>
    </row>
    <row r="412" spans="1:20" s="10" customFormat="1" x14ac:dyDescent="0.25">
      <c r="A412" s="5"/>
      <c r="B412" s="5"/>
      <c r="C412" s="5"/>
      <c r="D412" s="5"/>
      <c r="E412" s="5"/>
      <c r="F412" s="5"/>
      <c r="G412" s="5"/>
      <c r="H412" s="5"/>
      <c r="I412" s="5"/>
      <c r="J412" s="5"/>
      <c r="K412" s="5"/>
      <c r="L412" s="5"/>
      <c r="M412" s="5"/>
      <c r="N412" s="5"/>
      <c r="O412" s="5"/>
      <c r="P412" s="5"/>
      <c r="Q412" s="5"/>
      <c r="R412" s="5"/>
      <c r="S412" s="5"/>
      <c r="T412" s="5"/>
    </row>
    <row r="413" spans="1:20" s="10" customFormat="1" x14ac:dyDescent="0.25">
      <c r="A413" s="5"/>
      <c r="B413" s="5"/>
      <c r="C413" s="5"/>
      <c r="D413" s="5"/>
      <c r="E413" s="5"/>
      <c r="F413" s="5"/>
      <c r="G413" s="5"/>
      <c r="H413" s="5"/>
      <c r="I413" s="5"/>
      <c r="J413" s="5"/>
      <c r="K413" s="5"/>
      <c r="L413" s="5"/>
      <c r="M413" s="5"/>
      <c r="N413" s="5"/>
      <c r="O413" s="5"/>
      <c r="P413" s="5"/>
      <c r="Q413" s="5"/>
      <c r="R413" s="5"/>
      <c r="S413" s="5"/>
      <c r="T413" s="5"/>
    </row>
    <row r="414" spans="1:20" s="10" customFormat="1" x14ac:dyDescent="0.25">
      <c r="A414" s="5"/>
      <c r="B414" s="5"/>
      <c r="C414" s="5"/>
      <c r="D414" s="5"/>
      <c r="E414" s="5"/>
      <c r="F414" s="5"/>
      <c r="G414" s="5"/>
      <c r="H414" s="5"/>
      <c r="I414" s="5"/>
      <c r="J414" s="5"/>
      <c r="K414" s="5"/>
      <c r="L414" s="5"/>
      <c r="M414" s="5"/>
      <c r="N414" s="5"/>
      <c r="O414" s="5"/>
      <c r="P414" s="5"/>
      <c r="Q414" s="5"/>
      <c r="R414" s="5"/>
      <c r="S414" s="5"/>
      <c r="T414" s="5"/>
    </row>
    <row r="415" spans="1:20" s="10" customFormat="1" x14ac:dyDescent="0.25">
      <c r="A415" s="5"/>
      <c r="B415" s="5"/>
      <c r="C415" s="5"/>
      <c r="D415" s="5"/>
      <c r="E415" s="5"/>
      <c r="F415" s="5"/>
      <c r="G415" s="5"/>
      <c r="H415" s="5"/>
      <c r="I415" s="5"/>
      <c r="J415" s="5"/>
      <c r="K415" s="5"/>
      <c r="L415" s="5"/>
      <c r="M415" s="5"/>
      <c r="N415" s="5"/>
      <c r="O415" s="5"/>
      <c r="P415" s="5"/>
      <c r="Q415" s="5"/>
      <c r="R415" s="5"/>
      <c r="S415" s="5"/>
      <c r="T415" s="5"/>
    </row>
    <row r="416" spans="1:20" s="10" customFormat="1" x14ac:dyDescent="0.25">
      <c r="A416" s="5"/>
      <c r="B416" s="5"/>
      <c r="C416" s="5"/>
      <c r="D416" s="5"/>
      <c r="E416" s="5"/>
      <c r="F416" s="5"/>
      <c r="G416" s="5"/>
      <c r="H416" s="5"/>
      <c r="I416" s="5"/>
      <c r="J416" s="5"/>
      <c r="K416" s="5"/>
      <c r="L416" s="5"/>
      <c r="M416" s="5"/>
      <c r="N416" s="5"/>
      <c r="O416" s="5"/>
      <c r="P416" s="5"/>
      <c r="Q416" s="5"/>
      <c r="R416" s="5"/>
      <c r="S416" s="5"/>
      <c r="T416" s="5"/>
    </row>
    <row r="417" spans="1:20" s="10" customFormat="1" x14ac:dyDescent="0.25">
      <c r="A417" s="5"/>
      <c r="B417" s="5"/>
      <c r="C417" s="5"/>
      <c r="D417" s="5"/>
      <c r="E417" s="5"/>
      <c r="F417" s="5"/>
      <c r="G417" s="5"/>
      <c r="H417" s="5"/>
      <c r="I417" s="5"/>
      <c r="J417" s="5"/>
      <c r="K417" s="5"/>
      <c r="L417" s="5"/>
      <c r="M417" s="5"/>
      <c r="N417" s="5"/>
      <c r="O417" s="5"/>
      <c r="P417" s="5"/>
      <c r="Q417" s="5"/>
      <c r="R417" s="5"/>
      <c r="S417" s="5"/>
      <c r="T417" s="5"/>
    </row>
    <row r="418" spans="1:20" s="10" customFormat="1" x14ac:dyDescent="0.25">
      <c r="A418" s="5"/>
      <c r="B418" s="5"/>
      <c r="C418" s="5"/>
      <c r="D418" s="5"/>
      <c r="E418" s="5"/>
      <c r="F418" s="5"/>
      <c r="G418" s="5"/>
      <c r="H418" s="5"/>
      <c r="I418" s="5"/>
      <c r="J418" s="5"/>
      <c r="K418" s="5"/>
      <c r="L418" s="5"/>
      <c r="M418" s="5"/>
      <c r="N418" s="5"/>
      <c r="O418" s="5"/>
      <c r="P418" s="5"/>
      <c r="Q418" s="5"/>
      <c r="R418" s="5"/>
      <c r="S418" s="5"/>
      <c r="T418" s="5"/>
    </row>
    <row r="419" spans="1:20" s="10" customFormat="1" x14ac:dyDescent="0.25">
      <c r="A419" s="5"/>
      <c r="B419" s="5"/>
      <c r="C419" s="5"/>
      <c r="D419" s="5"/>
      <c r="E419" s="5"/>
      <c r="F419" s="5"/>
      <c r="G419" s="5"/>
      <c r="H419" s="5"/>
      <c r="I419" s="5"/>
      <c r="J419" s="5"/>
      <c r="K419" s="5"/>
      <c r="L419" s="5"/>
      <c r="M419" s="5"/>
      <c r="N419" s="5"/>
      <c r="O419" s="5"/>
      <c r="P419" s="5"/>
      <c r="Q419" s="5"/>
      <c r="R419" s="5"/>
      <c r="S419" s="5"/>
      <c r="T419" s="5"/>
    </row>
    <row r="420" spans="1:20" s="10" customFormat="1" x14ac:dyDescent="0.25">
      <c r="A420" s="5"/>
      <c r="B420" s="5"/>
      <c r="C420" s="5"/>
      <c r="D420" s="5"/>
      <c r="E420" s="5"/>
      <c r="F420" s="5"/>
      <c r="G420" s="5"/>
      <c r="H420" s="5"/>
      <c r="I420" s="5"/>
      <c r="J420" s="5"/>
      <c r="K420" s="5"/>
      <c r="L420" s="5"/>
      <c r="M420" s="5"/>
      <c r="N420" s="5"/>
      <c r="O420" s="5"/>
      <c r="P420" s="5"/>
      <c r="Q420" s="5"/>
      <c r="R420" s="5"/>
      <c r="S420" s="5"/>
      <c r="T420" s="5"/>
    </row>
    <row r="421" spans="1:20" s="10" customFormat="1" x14ac:dyDescent="0.25">
      <c r="A421" s="5"/>
      <c r="B421" s="5"/>
      <c r="C421" s="5"/>
      <c r="D421" s="5"/>
      <c r="E421" s="5"/>
      <c r="F421" s="5"/>
      <c r="G421" s="5"/>
      <c r="H421" s="5"/>
      <c r="I421" s="5"/>
      <c r="J421" s="5"/>
      <c r="K421" s="5"/>
      <c r="L421" s="5"/>
      <c r="M421" s="5"/>
      <c r="N421" s="5"/>
      <c r="O421" s="5"/>
      <c r="P421" s="5"/>
      <c r="Q421" s="5"/>
      <c r="R421" s="5"/>
      <c r="S421" s="5"/>
      <c r="T421" s="5"/>
    </row>
    <row r="422" spans="1:20" s="10" customFormat="1" x14ac:dyDescent="0.25">
      <c r="A422" s="5"/>
      <c r="B422" s="5"/>
      <c r="C422" s="5"/>
      <c r="D422" s="5"/>
      <c r="E422" s="5"/>
      <c r="F422" s="5"/>
      <c r="G422" s="5"/>
      <c r="H422" s="5"/>
      <c r="I422" s="5"/>
      <c r="J422" s="5"/>
      <c r="K422" s="5"/>
      <c r="L422" s="5"/>
      <c r="M422" s="5"/>
      <c r="N422" s="5"/>
      <c r="O422" s="5"/>
      <c r="P422" s="5"/>
      <c r="Q422" s="5"/>
      <c r="R422" s="5"/>
      <c r="S422" s="5"/>
      <c r="T422" s="5"/>
    </row>
    <row r="423" spans="1:20" s="10" customFormat="1" x14ac:dyDescent="0.25">
      <c r="A423" s="5"/>
      <c r="B423" s="5"/>
      <c r="C423" s="5"/>
      <c r="D423" s="5"/>
      <c r="E423" s="5"/>
      <c r="F423" s="5"/>
      <c r="G423" s="5"/>
      <c r="H423" s="5"/>
      <c r="I423" s="5"/>
      <c r="J423" s="5"/>
      <c r="K423" s="5"/>
      <c r="L423" s="5"/>
      <c r="M423" s="5"/>
      <c r="N423" s="5"/>
      <c r="O423" s="5"/>
      <c r="P423" s="5"/>
      <c r="Q423" s="5"/>
      <c r="R423" s="5"/>
      <c r="S423" s="5"/>
      <c r="T423" s="5"/>
    </row>
    <row r="424" spans="1:20" s="10" customFormat="1" x14ac:dyDescent="0.25">
      <c r="A424" s="5"/>
      <c r="B424" s="5"/>
      <c r="C424" s="5"/>
      <c r="D424" s="5"/>
      <c r="E424" s="5"/>
      <c r="F424" s="5"/>
      <c r="G424" s="5"/>
      <c r="H424" s="5"/>
      <c r="I424" s="5"/>
      <c r="J424" s="5"/>
      <c r="K424" s="5"/>
      <c r="L424" s="5"/>
      <c r="M424" s="5"/>
      <c r="N424" s="5"/>
      <c r="O424" s="5"/>
      <c r="P424" s="5"/>
      <c r="Q424" s="5"/>
      <c r="R424" s="5"/>
      <c r="S424" s="5"/>
      <c r="T424" s="5"/>
    </row>
    <row r="425" spans="1:20" s="10" customFormat="1" x14ac:dyDescent="0.25">
      <c r="A425" s="5"/>
      <c r="B425" s="5"/>
      <c r="C425" s="5"/>
      <c r="D425" s="5"/>
      <c r="E425" s="5"/>
      <c r="F425" s="5"/>
      <c r="G425" s="5"/>
      <c r="H425" s="5"/>
      <c r="I425" s="5"/>
      <c r="J425" s="5"/>
      <c r="K425" s="5"/>
      <c r="L425" s="5"/>
      <c r="M425" s="5"/>
      <c r="N425" s="5"/>
      <c r="O425" s="5"/>
      <c r="P425" s="5"/>
      <c r="Q425" s="5"/>
      <c r="R425" s="5"/>
      <c r="S425" s="5"/>
      <c r="T425" s="5"/>
    </row>
    <row r="426" spans="1:20" s="10" customFormat="1" x14ac:dyDescent="0.25">
      <c r="A426" s="5"/>
      <c r="B426" s="5"/>
      <c r="C426" s="5"/>
      <c r="D426" s="5"/>
      <c r="E426" s="5"/>
      <c r="F426" s="5"/>
      <c r="G426" s="5"/>
      <c r="H426" s="5"/>
      <c r="I426" s="5"/>
      <c r="J426" s="5"/>
      <c r="K426" s="5"/>
      <c r="L426" s="5"/>
      <c r="M426" s="5"/>
      <c r="N426" s="5"/>
      <c r="O426" s="5"/>
      <c r="P426" s="5"/>
      <c r="Q426" s="5"/>
      <c r="R426" s="5"/>
      <c r="S426" s="5"/>
      <c r="T426" s="5"/>
    </row>
    <row r="427" spans="1:20" s="10" customFormat="1" x14ac:dyDescent="0.25">
      <c r="A427" s="5"/>
      <c r="B427" s="5"/>
      <c r="C427" s="5"/>
      <c r="D427" s="5"/>
      <c r="E427" s="5"/>
      <c r="F427" s="5"/>
      <c r="G427" s="5"/>
      <c r="H427" s="5"/>
      <c r="I427" s="5"/>
      <c r="J427" s="5"/>
      <c r="K427" s="5"/>
      <c r="L427" s="5"/>
      <c r="M427" s="5"/>
      <c r="N427" s="5"/>
      <c r="O427" s="5"/>
      <c r="P427" s="5"/>
      <c r="Q427" s="5"/>
      <c r="R427" s="5"/>
      <c r="S427" s="5"/>
      <c r="T427" s="5"/>
    </row>
    <row r="428" spans="1:20" s="10" customFormat="1" x14ac:dyDescent="0.25">
      <c r="A428" s="5"/>
      <c r="B428" s="5"/>
      <c r="C428" s="5"/>
      <c r="D428" s="5"/>
      <c r="E428" s="5"/>
      <c r="F428" s="5"/>
      <c r="G428" s="5"/>
      <c r="H428" s="5"/>
      <c r="I428" s="5"/>
      <c r="J428" s="5"/>
      <c r="K428" s="5"/>
      <c r="L428" s="5"/>
      <c r="M428" s="5"/>
      <c r="N428" s="5"/>
      <c r="O428" s="5"/>
      <c r="P428" s="5"/>
      <c r="Q428" s="5"/>
      <c r="R428" s="5"/>
      <c r="S428" s="5"/>
      <c r="T428" s="5"/>
    </row>
    <row r="429" spans="1:20" s="10" customFormat="1" x14ac:dyDescent="0.25">
      <c r="A429" s="5"/>
      <c r="B429" s="5"/>
      <c r="C429" s="5"/>
      <c r="D429" s="5"/>
      <c r="E429" s="5"/>
      <c r="F429" s="5"/>
      <c r="G429" s="5"/>
      <c r="H429" s="5"/>
      <c r="I429" s="5"/>
      <c r="J429" s="5"/>
      <c r="K429" s="5"/>
      <c r="L429" s="5"/>
      <c r="M429" s="5"/>
      <c r="N429" s="5"/>
      <c r="O429" s="5"/>
      <c r="P429" s="5"/>
      <c r="Q429" s="5"/>
      <c r="R429" s="5"/>
      <c r="S429" s="5"/>
      <c r="T429" s="5"/>
    </row>
    <row r="430" spans="1:20" s="10" customFormat="1" x14ac:dyDescent="0.25">
      <c r="A430" s="5"/>
      <c r="B430" s="5"/>
      <c r="C430" s="5"/>
      <c r="D430" s="5"/>
      <c r="E430" s="5"/>
      <c r="F430" s="5"/>
      <c r="G430" s="5"/>
      <c r="H430" s="5"/>
      <c r="I430" s="5"/>
      <c r="J430" s="5"/>
      <c r="K430" s="5"/>
      <c r="L430" s="5"/>
      <c r="M430" s="5"/>
      <c r="N430" s="5"/>
      <c r="O430" s="5"/>
      <c r="P430" s="5"/>
      <c r="Q430" s="5"/>
      <c r="R430" s="5"/>
      <c r="S430" s="5"/>
      <c r="T430" s="5"/>
    </row>
    <row r="431" spans="1:20" s="10" customFormat="1" x14ac:dyDescent="0.25">
      <c r="A431" s="5"/>
      <c r="B431" s="5"/>
      <c r="C431" s="5"/>
      <c r="D431" s="5"/>
      <c r="E431" s="5"/>
      <c r="F431" s="5"/>
      <c r="G431" s="5"/>
      <c r="H431" s="5"/>
      <c r="I431" s="5"/>
      <c r="J431" s="5"/>
      <c r="K431" s="5"/>
      <c r="L431" s="5"/>
      <c r="M431" s="5"/>
      <c r="N431" s="5"/>
      <c r="O431" s="5"/>
      <c r="P431" s="5"/>
      <c r="Q431" s="5"/>
      <c r="R431" s="5"/>
      <c r="S431" s="5"/>
      <c r="T431" s="5"/>
    </row>
    <row r="432" spans="1:20" s="10" customFormat="1" x14ac:dyDescent="0.25">
      <c r="A432" s="5"/>
      <c r="B432" s="5"/>
      <c r="C432" s="5"/>
      <c r="D432" s="5"/>
      <c r="E432" s="5"/>
      <c r="F432" s="5"/>
      <c r="G432" s="5"/>
      <c r="H432" s="5"/>
      <c r="I432" s="5"/>
      <c r="J432" s="5"/>
      <c r="K432" s="5"/>
      <c r="L432" s="5"/>
      <c r="M432" s="5"/>
      <c r="N432" s="5"/>
      <c r="O432" s="5"/>
      <c r="P432" s="5"/>
      <c r="Q432" s="5"/>
      <c r="R432" s="5"/>
      <c r="S432" s="5"/>
      <c r="T432" s="5"/>
    </row>
    <row r="433" spans="1:20" s="10" customFormat="1" x14ac:dyDescent="0.25">
      <c r="A433" s="5"/>
      <c r="B433" s="5"/>
      <c r="C433" s="5"/>
      <c r="D433" s="5"/>
      <c r="E433" s="5"/>
      <c r="F433" s="5"/>
      <c r="G433" s="5"/>
      <c r="H433" s="5"/>
      <c r="I433" s="5"/>
      <c r="J433" s="5"/>
      <c r="K433" s="5"/>
      <c r="L433" s="5"/>
      <c r="M433" s="5"/>
      <c r="N433" s="5"/>
      <c r="O433" s="5"/>
      <c r="P433" s="5"/>
      <c r="Q433" s="5"/>
      <c r="R433" s="5"/>
      <c r="S433" s="5"/>
      <c r="T433" s="5"/>
    </row>
    <row r="434" spans="1:20" s="10" customFormat="1" x14ac:dyDescent="0.25">
      <c r="A434" s="5"/>
      <c r="B434" s="5"/>
      <c r="C434" s="5"/>
      <c r="D434" s="5"/>
      <c r="E434" s="5"/>
      <c r="F434" s="5"/>
      <c r="G434" s="5"/>
      <c r="H434" s="5"/>
      <c r="I434" s="5"/>
      <c r="J434" s="5"/>
      <c r="K434" s="5"/>
      <c r="L434" s="5"/>
      <c r="M434" s="5"/>
      <c r="N434" s="5"/>
      <c r="O434" s="5"/>
      <c r="P434" s="5"/>
      <c r="Q434" s="5"/>
      <c r="R434" s="5"/>
      <c r="S434" s="5"/>
      <c r="T434" s="5"/>
    </row>
    <row r="435" spans="1:20" s="10" customFormat="1" x14ac:dyDescent="0.25">
      <c r="A435" s="5"/>
      <c r="B435" s="5"/>
      <c r="C435" s="5"/>
      <c r="D435" s="5"/>
      <c r="E435" s="5"/>
      <c r="F435" s="5"/>
      <c r="G435" s="5"/>
      <c r="H435" s="5"/>
      <c r="I435" s="5"/>
      <c r="J435" s="5"/>
      <c r="K435" s="5"/>
      <c r="L435" s="5"/>
      <c r="M435" s="5"/>
      <c r="N435" s="5"/>
      <c r="O435" s="5"/>
      <c r="P435" s="5"/>
      <c r="Q435" s="5"/>
      <c r="R435" s="5"/>
      <c r="S435" s="5"/>
      <c r="T435" s="5"/>
    </row>
    <row r="436" spans="1:20" s="10" customFormat="1" x14ac:dyDescent="0.25">
      <c r="A436" s="5"/>
      <c r="B436" s="5"/>
      <c r="C436" s="5"/>
      <c r="D436" s="5"/>
      <c r="E436" s="5"/>
      <c r="F436" s="5"/>
      <c r="G436" s="5"/>
      <c r="H436" s="5"/>
      <c r="I436" s="5"/>
      <c r="J436" s="5"/>
      <c r="K436" s="5"/>
      <c r="L436" s="5"/>
      <c r="M436" s="5"/>
      <c r="N436" s="5"/>
      <c r="O436" s="5"/>
      <c r="P436" s="5"/>
      <c r="Q436" s="5"/>
      <c r="R436" s="5"/>
      <c r="S436" s="5"/>
      <c r="T436" s="5"/>
    </row>
    <row r="437" spans="1:20" s="10" customFormat="1" x14ac:dyDescent="0.25">
      <c r="A437" s="5"/>
      <c r="B437" s="5"/>
      <c r="C437" s="5"/>
      <c r="D437" s="5"/>
      <c r="E437" s="5"/>
      <c r="F437" s="5"/>
      <c r="G437" s="5"/>
      <c r="H437" s="5"/>
      <c r="I437" s="5"/>
      <c r="J437" s="5"/>
      <c r="K437" s="5"/>
      <c r="L437" s="5"/>
      <c r="M437" s="5"/>
      <c r="N437" s="5"/>
      <c r="O437" s="5"/>
      <c r="P437" s="5"/>
      <c r="Q437" s="5"/>
      <c r="R437" s="5"/>
      <c r="S437" s="5"/>
      <c r="T437" s="5"/>
    </row>
    <row r="438" spans="1:20" s="10" customFormat="1" x14ac:dyDescent="0.25">
      <c r="A438" s="5"/>
      <c r="B438" s="5"/>
      <c r="C438" s="5"/>
      <c r="D438" s="5"/>
      <c r="E438" s="5"/>
      <c r="F438" s="5"/>
      <c r="G438" s="5"/>
      <c r="H438" s="5"/>
      <c r="I438" s="5"/>
      <c r="J438" s="5"/>
      <c r="K438" s="5"/>
      <c r="L438" s="5"/>
      <c r="M438" s="5"/>
      <c r="N438" s="5"/>
      <c r="O438" s="5"/>
      <c r="P438" s="5"/>
      <c r="Q438" s="5"/>
      <c r="R438" s="5"/>
      <c r="S438" s="5"/>
      <c r="T438" s="5"/>
    </row>
    <row r="439" spans="1:20" s="10" customFormat="1" x14ac:dyDescent="0.25">
      <c r="A439" s="5"/>
      <c r="B439" s="5"/>
      <c r="C439" s="5"/>
      <c r="D439" s="5"/>
      <c r="E439" s="5"/>
      <c r="F439" s="5"/>
      <c r="G439" s="5"/>
      <c r="H439" s="5"/>
      <c r="I439" s="5"/>
      <c r="J439" s="5"/>
      <c r="K439" s="5"/>
      <c r="L439" s="5"/>
      <c r="M439" s="5"/>
      <c r="N439" s="5"/>
      <c r="O439" s="5"/>
      <c r="P439" s="5"/>
      <c r="Q439" s="5"/>
      <c r="R439" s="5"/>
      <c r="S439" s="5"/>
      <c r="T439" s="5"/>
    </row>
    <row r="440" spans="1:20" s="10" customFormat="1" x14ac:dyDescent="0.25">
      <c r="A440" s="5"/>
      <c r="B440" s="5"/>
      <c r="C440" s="5"/>
      <c r="D440" s="5"/>
      <c r="E440" s="5"/>
      <c r="F440" s="5"/>
      <c r="G440" s="5"/>
      <c r="H440" s="5"/>
      <c r="I440" s="5"/>
      <c r="J440" s="5"/>
      <c r="K440" s="5"/>
      <c r="L440" s="5"/>
      <c r="M440" s="5"/>
      <c r="N440" s="5"/>
      <c r="O440" s="5"/>
      <c r="P440" s="5"/>
      <c r="Q440" s="5"/>
      <c r="R440" s="5"/>
      <c r="S440" s="5"/>
      <c r="T440" s="5"/>
    </row>
    <row r="441" spans="1:20" s="10" customFormat="1" x14ac:dyDescent="0.25">
      <c r="A441" s="5"/>
      <c r="B441" s="5"/>
      <c r="C441" s="5"/>
      <c r="D441" s="5"/>
      <c r="E441" s="5"/>
      <c r="F441" s="5"/>
      <c r="G441" s="5"/>
      <c r="H441" s="5"/>
      <c r="I441" s="5"/>
      <c r="J441" s="5"/>
      <c r="K441" s="5"/>
      <c r="L441" s="5"/>
      <c r="M441" s="5"/>
      <c r="N441" s="5"/>
      <c r="O441" s="5"/>
      <c r="P441" s="5"/>
      <c r="Q441" s="5"/>
      <c r="R441" s="5"/>
      <c r="S441" s="5"/>
      <c r="T441" s="5"/>
    </row>
    <row r="442" spans="1:20" s="10" customFormat="1" x14ac:dyDescent="0.25">
      <c r="A442" s="5"/>
      <c r="B442" s="5"/>
      <c r="C442" s="5"/>
      <c r="D442" s="5"/>
      <c r="E442" s="5"/>
      <c r="F442" s="5"/>
      <c r="G442" s="5"/>
      <c r="H442" s="5"/>
      <c r="I442" s="5"/>
      <c r="J442" s="5"/>
      <c r="K442" s="5"/>
      <c r="L442" s="5"/>
      <c r="M442" s="5"/>
      <c r="N442" s="5"/>
      <c r="O442" s="5"/>
      <c r="P442" s="5"/>
      <c r="Q442" s="5"/>
      <c r="R442" s="5"/>
      <c r="S442" s="5"/>
      <c r="T442" s="5"/>
    </row>
    <row r="443" spans="1:20" s="10" customFormat="1" x14ac:dyDescent="0.25">
      <c r="A443" s="5"/>
      <c r="B443" s="5"/>
      <c r="C443" s="5"/>
      <c r="D443" s="5"/>
      <c r="E443" s="5"/>
      <c r="F443" s="5"/>
      <c r="G443" s="5"/>
      <c r="H443" s="5"/>
      <c r="I443" s="5"/>
      <c r="J443" s="5"/>
      <c r="K443" s="5"/>
      <c r="L443" s="5"/>
      <c r="M443" s="5"/>
      <c r="N443" s="5"/>
      <c r="O443" s="5"/>
      <c r="P443" s="5"/>
      <c r="Q443" s="5"/>
      <c r="R443" s="5"/>
      <c r="S443" s="5"/>
      <c r="T443" s="5"/>
    </row>
    <row r="444" spans="1:20" s="10" customFormat="1" x14ac:dyDescent="0.25">
      <c r="A444" s="5"/>
      <c r="B444" s="5"/>
      <c r="C444" s="5"/>
      <c r="D444" s="5"/>
      <c r="E444" s="5"/>
      <c r="F444" s="5"/>
      <c r="G444" s="5"/>
      <c r="H444" s="5"/>
      <c r="I444" s="5"/>
      <c r="J444" s="5"/>
      <c r="K444" s="5"/>
      <c r="L444" s="5"/>
      <c r="M444" s="5"/>
      <c r="N444" s="5"/>
      <c r="O444" s="5"/>
      <c r="P444" s="5"/>
      <c r="Q444" s="5"/>
      <c r="R444" s="5"/>
      <c r="S444" s="5"/>
      <c r="T444" s="5"/>
    </row>
    <row r="445" spans="1:20" s="10" customFormat="1" x14ac:dyDescent="0.25">
      <c r="A445" s="5"/>
      <c r="B445" s="5"/>
      <c r="C445" s="5"/>
      <c r="D445" s="5"/>
      <c r="E445" s="5"/>
      <c r="F445" s="5"/>
      <c r="G445" s="5"/>
      <c r="H445" s="5"/>
      <c r="I445" s="5"/>
      <c r="J445" s="5"/>
      <c r="K445" s="5"/>
      <c r="L445" s="5"/>
      <c r="M445" s="5"/>
      <c r="N445" s="5"/>
      <c r="O445" s="5"/>
      <c r="P445" s="5"/>
      <c r="Q445" s="5"/>
      <c r="R445" s="5"/>
      <c r="S445" s="5"/>
      <c r="T445" s="5"/>
    </row>
    <row r="446" spans="1:20" s="10" customFormat="1" x14ac:dyDescent="0.25">
      <c r="A446" s="5"/>
      <c r="B446" s="5"/>
      <c r="C446" s="5"/>
      <c r="D446" s="5"/>
      <c r="E446" s="5"/>
      <c r="F446" s="5"/>
      <c r="G446" s="5"/>
      <c r="H446" s="5"/>
      <c r="I446" s="5"/>
      <c r="J446" s="5"/>
      <c r="K446" s="5"/>
      <c r="L446" s="5"/>
      <c r="M446" s="5"/>
      <c r="N446" s="5"/>
      <c r="O446" s="5"/>
      <c r="P446" s="5"/>
      <c r="Q446" s="5"/>
      <c r="R446" s="5"/>
      <c r="S446" s="5"/>
      <c r="T446" s="5"/>
    </row>
    <row r="447" spans="1:20" s="10" customFormat="1" x14ac:dyDescent="0.25">
      <c r="A447" s="5"/>
      <c r="B447" s="5"/>
      <c r="C447" s="5"/>
      <c r="D447" s="5"/>
      <c r="E447" s="5"/>
      <c r="F447" s="5"/>
      <c r="G447" s="5"/>
      <c r="H447" s="5"/>
      <c r="I447" s="5"/>
      <c r="J447" s="5"/>
      <c r="K447" s="5"/>
      <c r="L447" s="5"/>
      <c r="M447" s="5"/>
      <c r="N447" s="5"/>
      <c r="O447" s="5"/>
      <c r="P447" s="5"/>
      <c r="Q447" s="5"/>
      <c r="R447" s="5"/>
      <c r="S447" s="5"/>
      <c r="T447" s="5"/>
    </row>
    <row r="448" spans="1:20" s="10" customFormat="1" x14ac:dyDescent="0.25">
      <c r="A448" s="5"/>
      <c r="B448" s="5"/>
      <c r="C448" s="5"/>
      <c r="D448" s="5"/>
      <c r="E448" s="5"/>
      <c r="F448" s="5"/>
      <c r="G448" s="5"/>
      <c r="H448" s="5"/>
      <c r="I448" s="5"/>
      <c r="J448" s="5"/>
      <c r="K448" s="5"/>
      <c r="L448" s="5"/>
      <c r="M448" s="5"/>
      <c r="N448" s="5"/>
      <c r="O448" s="5"/>
      <c r="P448" s="5"/>
      <c r="Q448" s="5"/>
      <c r="R448" s="5"/>
      <c r="S448" s="5"/>
      <c r="T448" s="5"/>
    </row>
    <row r="449" spans="1:20" s="10" customFormat="1" x14ac:dyDescent="0.25">
      <c r="A449" s="5"/>
      <c r="B449" s="5"/>
      <c r="C449" s="5"/>
      <c r="D449" s="5"/>
      <c r="E449" s="5"/>
      <c r="F449" s="5"/>
      <c r="G449" s="5"/>
      <c r="H449" s="5"/>
      <c r="I449" s="5"/>
      <c r="J449" s="5"/>
      <c r="K449" s="5"/>
      <c r="L449" s="5"/>
      <c r="M449" s="5"/>
      <c r="N449" s="5"/>
      <c r="O449" s="5"/>
      <c r="P449" s="5"/>
      <c r="Q449" s="5"/>
      <c r="R449" s="5"/>
      <c r="S449" s="5"/>
      <c r="T449" s="5"/>
    </row>
    <row r="450" spans="1:20" s="10" customFormat="1" x14ac:dyDescent="0.25">
      <c r="A450" s="5"/>
      <c r="B450" s="5"/>
      <c r="C450" s="5"/>
      <c r="D450" s="5"/>
      <c r="E450" s="5"/>
      <c r="F450" s="5"/>
      <c r="G450" s="5"/>
      <c r="H450" s="5"/>
      <c r="I450" s="5"/>
      <c r="J450" s="5"/>
      <c r="K450" s="5"/>
      <c r="L450" s="5"/>
      <c r="M450" s="5"/>
      <c r="N450" s="5"/>
      <c r="O450" s="5"/>
      <c r="P450" s="5"/>
      <c r="Q450" s="5"/>
      <c r="R450" s="5"/>
      <c r="S450" s="5"/>
      <c r="T450" s="5"/>
    </row>
    <row r="451" spans="1:20" s="10" customFormat="1" x14ac:dyDescent="0.25">
      <c r="A451" s="5"/>
      <c r="B451" s="5"/>
      <c r="C451" s="5"/>
      <c r="D451" s="5"/>
      <c r="E451" s="5"/>
      <c r="F451" s="5"/>
      <c r="G451" s="5"/>
      <c r="H451" s="5"/>
      <c r="I451" s="5"/>
      <c r="J451" s="5"/>
      <c r="K451" s="5"/>
      <c r="L451" s="5"/>
      <c r="M451" s="5"/>
      <c r="N451" s="5"/>
      <c r="O451" s="5"/>
      <c r="P451" s="5"/>
      <c r="Q451" s="5"/>
      <c r="R451" s="5"/>
      <c r="S451" s="5"/>
      <c r="T451" s="5"/>
    </row>
    <row r="452" spans="1:20" s="10" customFormat="1" x14ac:dyDescent="0.25">
      <c r="A452" s="5"/>
      <c r="B452" s="5"/>
      <c r="C452" s="5"/>
      <c r="D452" s="5"/>
      <c r="E452" s="5"/>
      <c r="F452" s="5"/>
      <c r="G452" s="5"/>
      <c r="H452" s="5"/>
      <c r="I452" s="5"/>
      <c r="J452" s="5"/>
      <c r="K452" s="5"/>
      <c r="L452" s="5"/>
      <c r="M452" s="5"/>
      <c r="N452" s="5"/>
      <c r="O452" s="5"/>
      <c r="P452" s="5"/>
      <c r="Q452" s="5"/>
      <c r="R452" s="5"/>
      <c r="S452" s="5"/>
      <c r="T452" s="5"/>
    </row>
    <row r="453" spans="1:20" s="10" customFormat="1" x14ac:dyDescent="0.25">
      <c r="A453" s="5"/>
      <c r="B453" s="5"/>
      <c r="C453" s="5"/>
      <c r="D453" s="5"/>
      <c r="E453" s="5"/>
      <c r="F453" s="5"/>
      <c r="G453" s="5"/>
      <c r="H453" s="5"/>
      <c r="I453" s="5"/>
      <c r="J453" s="5"/>
      <c r="K453" s="5"/>
      <c r="L453" s="5"/>
      <c r="M453" s="5"/>
      <c r="N453" s="5"/>
      <c r="O453" s="5"/>
      <c r="P453" s="5"/>
      <c r="Q453" s="5"/>
      <c r="R453" s="5"/>
      <c r="S453" s="5"/>
      <c r="T453" s="5"/>
    </row>
    <row r="454" spans="1:20" s="10" customFormat="1" x14ac:dyDescent="0.25">
      <c r="A454" s="5"/>
      <c r="B454" s="5"/>
      <c r="C454" s="5"/>
      <c r="D454" s="5"/>
      <c r="E454" s="5"/>
      <c r="F454" s="5"/>
      <c r="G454" s="5"/>
      <c r="H454" s="5"/>
      <c r="I454" s="5"/>
      <c r="J454" s="5"/>
      <c r="K454" s="5"/>
      <c r="L454" s="5"/>
      <c r="M454" s="5"/>
      <c r="N454" s="5"/>
      <c r="O454" s="5"/>
      <c r="P454" s="5"/>
      <c r="Q454" s="5"/>
      <c r="R454" s="5"/>
      <c r="S454" s="5"/>
      <c r="T454" s="5"/>
    </row>
    <row r="455" spans="1:20" s="10" customFormat="1" x14ac:dyDescent="0.25">
      <c r="A455" s="5"/>
      <c r="B455" s="5"/>
      <c r="C455" s="5"/>
      <c r="D455" s="5"/>
      <c r="E455" s="5"/>
      <c r="F455" s="5"/>
      <c r="G455" s="5"/>
      <c r="H455" s="5"/>
      <c r="I455" s="5"/>
      <c r="J455" s="5"/>
      <c r="K455" s="5"/>
      <c r="L455" s="5"/>
      <c r="M455" s="5"/>
      <c r="N455" s="5"/>
      <c r="O455" s="5"/>
      <c r="P455" s="5"/>
      <c r="Q455" s="5"/>
      <c r="R455" s="5"/>
      <c r="S455" s="5"/>
      <c r="T455" s="5"/>
    </row>
    <row r="456" spans="1:20" s="10" customFormat="1" x14ac:dyDescent="0.25">
      <c r="A456" s="5"/>
      <c r="B456" s="5"/>
      <c r="C456" s="5"/>
      <c r="D456" s="5"/>
      <c r="E456" s="5"/>
      <c r="F456" s="5"/>
      <c r="G456" s="5"/>
      <c r="H456" s="5"/>
      <c r="I456" s="5"/>
      <c r="J456" s="5"/>
      <c r="K456" s="5"/>
      <c r="L456" s="5"/>
      <c r="M456" s="5"/>
      <c r="N456" s="5"/>
      <c r="O456" s="5"/>
      <c r="P456" s="5"/>
      <c r="Q456" s="5"/>
      <c r="R456" s="5"/>
      <c r="S456" s="5"/>
      <c r="T456" s="5"/>
    </row>
    <row r="457" spans="1:20" s="10" customFormat="1" x14ac:dyDescent="0.25">
      <c r="A457" s="5"/>
      <c r="B457" s="5"/>
      <c r="C457" s="5"/>
      <c r="D457" s="5"/>
      <c r="E457" s="5"/>
      <c r="F457" s="5"/>
      <c r="G457" s="5"/>
      <c r="H457" s="5"/>
      <c r="I457" s="5"/>
      <c r="J457" s="5"/>
      <c r="K457" s="5"/>
      <c r="L457" s="5"/>
      <c r="M457" s="5"/>
      <c r="N457" s="5"/>
      <c r="O457" s="5"/>
      <c r="P457" s="5"/>
      <c r="Q457" s="5"/>
      <c r="R457" s="5"/>
      <c r="S457" s="5"/>
      <c r="T457" s="5"/>
    </row>
    <row r="458" spans="1:20" s="10" customFormat="1" x14ac:dyDescent="0.25">
      <c r="A458" s="5"/>
      <c r="B458" s="5"/>
      <c r="C458" s="5"/>
      <c r="D458" s="5"/>
      <c r="E458" s="5"/>
      <c r="F458" s="5"/>
      <c r="G458" s="5"/>
      <c r="H458" s="5"/>
      <c r="I458" s="5"/>
      <c r="J458" s="5"/>
      <c r="K458" s="5"/>
      <c r="L458" s="5"/>
      <c r="M458" s="5"/>
      <c r="N458" s="5"/>
      <c r="O458" s="5"/>
      <c r="P458" s="5"/>
      <c r="Q458" s="5"/>
      <c r="R458" s="5"/>
      <c r="S458" s="5"/>
      <c r="T458" s="5"/>
    </row>
    <row r="459" spans="1:20" s="10" customFormat="1" x14ac:dyDescent="0.25">
      <c r="A459" s="5"/>
      <c r="B459" s="5"/>
      <c r="C459" s="5"/>
      <c r="D459" s="5"/>
      <c r="E459" s="5"/>
      <c r="F459" s="5"/>
      <c r="G459" s="5"/>
      <c r="H459" s="5"/>
      <c r="I459" s="5"/>
      <c r="J459" s="5"/>
      <c r="K459" s="5"/>
      <c r="L459" s="5"/>
      <c r="M459" s="5"/>
      <c r="N459" s="5"/>
      <c r="O459" s="5"/>
      <c r="P459" s="5"/>
      <c r="Q459" s="5"/>
      <c r="R459" s="5"/>
      <c r="S459" s="5"/>
      <c r="T459" s="5"/>
    </row>
    <row r="460" spans="1:20" s="10" customFormat="1" x14ac:dyDescent="0.25">
      <c r="A460" s="5"/>
      <c r="B460" s="5"/>
      <c r="C460" s="5"/>
      <c r="D460" s="5"/>
      <c r="E460" s="5"/>
      <c r="F460" s="5"/>
      <c r="G460" s="5"/>
      <c r="H460" s="5"/>
      <c r="I460" s="5"/>
      <c r="J460" s="5"/>
      <c r="K460" s="5"/>
      <c r="L460" s="5"/>
      <c r="M460" s="5"/>
      <c r="N460" s="5"/>
      <c r="O460" s="5"/>
      <c r="P460" s="5"/>
      <c r="Q460" s="5"/>
      <c r="R460" s="5"/>
      <c r="S460" s="5"/>
      <c r="T460" s="5"/>
    </row>
    <row r="461" spans="1:20" s="10" customFormat="1" x14ac:dyDescent="0.25">
      <c r="A461" s="5"/>
      <c r="B461" s="5"/>
      <c r="C461" s="5"/>
      <c r="D461" s="5"/>
      <c r="E461" s="5"/>
      <c r="F461" s="5"/>
      <c r="G461" s="5"/>
      <c r="H461" s="5"/>
      <c r="I461" s="5"/>
      <c r="J461" s="5"/>
      <c r="K461" s="5"/>
      <c r="L461" s="5"/>
      <c r="M461" s="5"/>
      <c r="N461" s="5"/>
      <c r="O461" s="5"/>
      <c r="P461" s="5"/>
      <c r="Q461" s="5"/>
      <c r="R461" s="5"/>
      <c r="S461" s="5"/>
      <c r="T461" s="5"/>
    </row>
    <row r="462" spans="1:20" s="10" customFormat="1" x14ac:dyDescent="0.25">
      <c r="A462" s="5"/>
      <c r="B462" s="5"/>
      <c r="C462" s="5"/>
      <c r="D462" s="5"/>
      <c r="E462" s="5"/>
      <c r="F462" s="5"/>
      <c r="G462" s="5"/>
      <c r="H462" s="5"/>
      <c r="I462" s="5"/>
      <c r="J462" s="5"/>
      <c r="K462" s="5"/>
      <c r="L462" s="5"/>
      <c r="M462" s="5"/>
      <c r="N462" s="5"/>
      <c r="O462" s="5"/>
      <c r="P462" s="5"/>
      <c r="Q462" s="5"/>
      <c r="R462" s="5"/>
      <c r="S462" s="5"/>
      <c r="T462" s="5"/>
    </row>
    <row r="463" spans="1:20" s="10" customFormat="1" x14ac:dyDescent="0.25">
      <c r="A463" s="5"/>
      <c r="B463" s="5"/>
      <c r="C463" s="5"/>
      <c r="D463" s="5"/>
      <c r="E463" s="5"/>
      <c r="F463" s="5"/>
      <c r="G463" s="5"/>
      <c r="H463" s="5"/>
      <c r="I463" s="5"/>
      <c r="J463" s="5"/>
      <c r="K463" s="5"/>
      <c r="L463" s="5"/>
      <c r="M463" s="5"/>
      <c r="N463" s="5"/>
      <c r="O463" s="5"/>
      <c r="P463" s="5"/>
      <c r="Q463" s="5"/>
      <c r="R463" s="5"/>
      <c r="S463" s="5"/>
      <c r="T463" s="5"/>
    </row>
    <row r="464" spans="1:20" s="10" customFormat="1" x14ac:dyDescent="0.25">
      <c r="A464" s="5"/>
      <c r="B464" s="5"/>
      <c r="C464" s="5"/>
      <c r="D464" s="5"/>
      <c r="E464" s="5"/>
      <c r="F464" s="5"/>
      <c r="G464" s="5"/>
      <c r="H464" s="5"/>
      <c r="I464" s="5"/>
      <c r="J464" s="5"/>
      <c r="K464" s="5"/>
      <c r="L464" s="5"/>
      <c r="M464" s="5"/>
      <c r="N464" s="5"/>
      <c r="O464" s="5"/>
      <c r="P464" s="5"/>
      <c r="Q464" s="5"/>
      <c r="R464" s="5"/>
      <c r="S464" s="5"/>
      <c r="T464" s="5"/>
    </row>
    <row r="465" spans="1:20" s="10" customFormat="1" x14ac:dyDescent="0.25">
      <c r="A465" s="5"/>
      <c r="B465" s="5"/>
      <c r="C465" s="5"/>
      <c r="D465" s="5"/>
      <c r="E465" s="5"/>
      <c r="F465" s="5"/>
      <c r="G465" s="5"/>
      <c r="H465" s="5"/>
      <c r="I465" s="5"/>
      <c r="J465" s="5"/>
      <c r="K465" s="5"/>
      <c r="L465" s="5"/>
      <c r="M465" s="5"/>
      <c r="N465" s="5"/>
      <c r="O465" s="5"/>
      <c r="P465" s="5"/>
      <c r="Q465" s="5"/>
      <c r="R465" s="5"/>
      <c r="S465" s="5"/>
      <c r="T465" s="5"/>
    </row>
    <row r="466" spans="1:20" s="10" customFormat="1" x14ac:dyDescent="0.25">
      <c r="A466" s="5"/>
      <c r="B466" s="5"/>
      <c r="C466" s="5"/>
      <c r="D466" s="5"/>
      <c r="E466" s="5"/>
      <c r="F466" s="5"/>
      <c r="G466" s="5"/>
      <c r="H466" s="5"/>
      <c r="I466" s="5"/>
      <c r="J466" s="5"/>
      <c r="K466" s="5"/>
      <c r="L466" s="5"/>
      <c r="M466" s="5"/>
      <c r="N466" s="5"/>
      <c r="O466" s="5"/>
      <c r="P466" s="5"/>
      <c r="Q466" s="5"/>
      <c r="R466" s="5"/>
      <c r="S466" s="5"/>
      <c r="T466" s="5"/>
    </row>
    <row r="467" spans="1:20" s="10" customFormat="1" x14ac:dyDescent="0.25">
      <c r="A467" s="5"/>
      <c r="B467" s="5"/>
      <c r="C467" s="5"/>
      <c r="D467" s="5"/>
      <c r="E467" s="5"/>
      <c r="F467" s="5"/>
      <c r="G467" s="5"/>
      <c r="H467" s="5"/>
      <c r="I467" s="5"/>
      <c r="J467" s="5"/>
      <c r="K467" s="5"/>
      <c r="L467" s="5"/>
      <c r="M467" s="5"/>
      <c r="N467" s="5"/>
      <c r="O467" s="5"/>
      <c r="P467" s="5"/>
      <c r="Q467" s="5"/>
      <c r="R467" s="5"/>
      <c r="S467" s="5"/>
      <c r="T467" s="5"/>
    </row>
    <row r="468" spans="1:20" s="10" customFormat="1" x14ac:dyDescent="0.25">
      <c r="A468" s="5"/>
      <c r="B468" s="5"/>
      <c r="C468" s="5"/>
      <c r="D468" s="5"/>
      <c r="E468" s="5"/>
      <c r="F468" s="5"/>
      <c r="G468" s="5"/>
      <c r="H468" s="5"/>
      <c r="I468" s="5"/>
      <c r="J468" s="5"/>
      <c r="K468" s="5"/>
      <c r="L468" s="5"/>
      <c r="M468" s="5"/>
      <c r="N468" s="5"/>
      <c r="O468" s="5"/>
      <c r="P468" s="5"/>
      <c r="Q468" s="5"/>
      <c r="R468" s="5"/>
      <c r="S468" s="5"/>
      <c r="T468" s="5"/>
    </row>
  </sheetData>
  <pageMargins left="0.7" right="0.7" top="0.75" bottom="0.75" header="0.3" footer="0.3"/>
  <pageSetup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249977111117893"/>
  </sheetPr>
  <dimension ref="A1:J28"/>
  <sheetViews>
    <sheetView showGridLines="0" zoomScale="115" zoomScaleNormal="115" workbookViewId="0">
      <selection activeCell="C39" sqref="C39"/>
    </sheetView>
  </sheetViews>
  <sheetFormatPr baseColWidth="10" defaultColWidth="21.7109375" defaultRowHeight="12.75" x14ac:dyDescent="0.2"/>
  <cols>
    <col min="1" max="1" width="12" style="8" bestFit="1" customWidth="1"/>
    <col min="2" max="2" width="38.7109375" style="8" customWidth="1"/>
    <col min="3" max="3" width="53.85546875" style="8" customWidth="1"/>
    <col min="4" max="4" width="8.28515625" style="8" bestFit="1" customWidth="1"/>
    <col min="5" max="5" width="90.28515625" style="8" bestFit="1" customWidth="1"/>
    <col min="6" max="7" width="18.28515625" style="8" bestFit="1" customWidth="1"/>
    <col min="8" max="8" width="13.28515625" style="8" bestFit="1" customWidth="1"/>
    <col min="9" max="9" width="13.42578125" style="8" bestFit="1" customWidth="1"/>
    <col min="10" max="10" width="14.42578125" style="8" bestFit="1" customWidth="1"/>
    <col min="11" max="16384" width="21.7109375" style="8"/>
  </cols>
  <sheetData>
    <row r="1" spans="1:10" x14ac:dyDescent="0.2">
      <c r="A1" s="6" t="s">
        <v>565</v>
      </c>
      <c r="B1" s="6" t="s">
        <v>0</v>
      </c>
      <c r="C1" s="6" t="s">
        <v>566</v>
      </c>
      <c r="D1" s="6" t="s">
        <v>590</v>
      </c>
      <c r="E1" s="6" t="s">
        <v>164</v>
      </c>
      <c r="F1" s="6" t="s">
        <v>591</v>
      </c>
      <c r="G1" s="6" t="s">
        <v>592</v>
      </c>
      <c r="H1" s="6" t="s">
        <v>175</v>
      </c>
      <c r="I1" s="16" t="s">
        <v>579</v>
      </c>
      <c r="J1" s="16" t="s">
        <v>574</v>
      </c>
    </row>
    <row r="2" spans="1:10" x14ac:dyDescent="0.2">
      <c r="A2" s="5">
        <v>1</v>
      </c>
      <c r="B2" s="5" t="str">
        <f>VI.Indicadores!$B$1</f>
        <v>_06_Hacienda_y_Crédito_Público</v>
      </c>
      <c r="C2" s="9" t="str">
        <f>VI.Indicadores!$B$2</f>
        <v>Comisión Nacional de Seguros y Fianzas</v>
      </c>
      <c r="D2" s="10">
        <v>1</v>
      </c>
      <c r="E2" s="9" t="s">
        <v>593</v>
      </c>
      <c r="F2" s="12">
        <f>VI.Indicadores!D5</f>
        <v>443187320.80000001</v>
      </c>
      <c r="G2" s="12">
        <f>VI.Indicadores!D6</f>
        <v>641381976.06999993</v>
      </c>
      <c r="H2" s="17">
        <f>VI.Indicadores!D7</f>
        <v>-0.45616621168032867</v>
      </c>
      <c r="I2" s="17">
        <f>IFERROR(F2/(G2*Deflactor!$I$7)-1,"")</f>
        <v>-0.45616621168032867</v>
      </c>
      <c r="J2" s="8" t="b">
        <f>Tabla11[[#This Row],[Validación]]=Tabla11[[#This Row],[Resultado]]</f>
        <v>1</v>
      </c>
    </row>
    <row r="3" spans="1:10" x14ac:dyDescent="0.2">
      <c r="A3" s="5">
        <v>1</v>
      </c>
      <c r="B3" s="5" t="str">
        <f>VI.Indicadores!$B$1</f>
        <v>_06_Hacienda_y_Crédito_Público</v>
      </c>
      <c r="C3" s="9" t="str">
        <f>VI.Indicadores!$B$2</f>
        <v>Comisión Nacional de Seguros y Fianzas</v>
      </c>
      <c r="D3" s="10">
        <v>2</v>
      </c>
      <c r="E3" s="18" t="s">
        <v>594</v>
      </c>
      <c r="F3" s="19">
        <f>VI.Indicadores!D9</f>
        <v>4999001.8000000007</v>
      </c>
      <c r="G3" s="19">
        <f>VI.Indicadores!D10</f>
        <v>5535970.7700000005</v>
      </c>
      <c r="H3" s="20">
        <f>VI.Indicadores!D11</f>
        <v>-0.289301963255161</v>
      </c>
      <c r="I3" s="17">
        <f>IFERROR(F3/(G3*Deflactor!$I$7)-1,"")</f>
        <v>-0.289301963255161</v>
      </c>
      <c r="J3" s="8" t="b">
        <f>Tabla11[[#This Row],[Validación]]=Tabla11[[#This Row],[Resultado]]</f>
        <v>1</v>
      </c>
    </row>
    <row r="4" spans="1:10" x14ac:dyDescent="0.2">
      <c r="A4" s="5">
        <v>1</v>
      </c>
      <c r="B4" s="5" t="str">
        <f>VI.Indicadores!$B$1</f>
        <v>_06_Hacienda_y_Crédito_Público</v>
      </c>
      <c r="C4" s="9" t="str">
        <f>VI.Indicadores!$B$2</f>
        <v>Comisión Nacional de Seguros y Fianzas</v>
      </c>
      <c r="D4" s="10">
        <v>3</v>
      </c>
      <c r="E4" s="18" t="s">
        <v>595</v>
      </c>
      <c r="F4" s="19">
        <f>VI.Indicadores!D13</f>
        <v>308737.34999999998</v>
      </c>
      <c r="G4" s="19">
        <f>VI.Indicadores!D14</f>
        <v>651546.72000000009</v>
      </c>
      <c r="H4" s="21">
        <f>VI.Indicadores!D15</f>
        <v>-0.62705978204075274</v>
      </c>
      <c r="I4" s="17">
        <f>IFERROR(F4/(G4*Deflactor!$I$7)-1,"")</f>
        <v>-0.62705978204075274</v>
      </c>
      <c r="J4" s="8" t="b">
        <f>Tabla11[[#This Row],[Validación]]=Tabla11[[#This Row],[Resultado]]</f>
        <v>1</v>
      </c>
    </row>
    <row r="5" spans="1:10" x14ac:dyDescent="0.2">
      <c r="A5" s="5">
        <v>1</v>
      </c>
      <c r="B5" s="5" t="str">
        <f>VI.Indicadores!$B$1</f>
        <v>_06_Hacienda_y_Crédito_Público</v>
      </c>
      <c r="C5" s="9" t="str">
        <f>VI.Indicadores!$B$2</f>
        <v>Comisión Nacional de Seguros y Fianzas</v>
      </c>
      <c r="D5" s="10">
        <v>4</v>
      </c>
      <c r="E5" s="18" t="s">
        <v>596</v>
      </c>
      <c r="F5" s="19">
        <f>VI.Indicadores!D17</f>
        <v>62445.4</v>
      </c>
      <c r="G5" s="19">
        <f>VI.Indicadores!D18</f>
        <v>1118838.5</v>
      </c>
      <c r="H5" s="21">
        <f>VI.Indicadores!D19</f>
        <v>-0.9560732916589747</v>
      </c>
      <c r="I5" s="17">
        <f>IFERROR(F5/(G5*Deflactor!$I$7)-1,"")</f>
        <v>-0.9560732916589747</v>
      </c>
      <c r="J5" s="8" t="b">
        <f>Tabla11[[#This Row],[Validación]]=Tabla11[[#This Row],[Resultado]]</f>
        <v>1</v>
      </c>
    </row>
    <row r="6" spans="1:10" x14ac:dyDescent="0.2">
      <c r="A6" s="5">
        <v>1</v>
      </c>
      <c r="B6" s="5" t="str">
        <f>VI.Indicadores!$B$1</f>
        <v>_06_Hacienda_y_Crédito_Público</v>
      </c>
      <c r="C6" s="9" t="str">
        <f>VI.Indicadores!$B$2</f>
        <v>Comisión Nacional de Seguros y Fianzas</v>
      </c>
      <c r="D6" s="10">
        <v>5</v>
      </c>
      <c r="E6" s="18" t="s">
        <v>597</v>
      </c>
      <c r="F6" s="19">
        <f>VI.Indicadores!D21</f>
        <v>109511584.48999999</v>
      </c>
      <c r="G6" s="19">
        <f>VI.Indicadores!D22</f>
        <v>199000000</v>
      </c>
      <c r="H6" s="21">
        <f>VI.Indicadores!D23</f>
        <v>0.55030946979899498</v>
      </c>
      <c r="I6" s="21">
        <f>Tabla11[[#This Row],[Variable_1]]/Tabla11[[#This Row],[Variable_2]]</f>
        <v>0.55030946979899498</v>
      </c>
      <c r="J6" s="8" t="b">
        <f>Tabla11[[#This Row],[Validación]]=Tabla11[[#This Row],[Resultado]]</f>
        <v>1</v>
      </c>
    </row>
    <row r="7" spans="1:10" x14ac:dyDescent="0.2">
      <c r="A7" s="5">
        <v>1</v>
      </c>
      <c r="B7" s="5" t="str">
        <f>VI.Indicadores!$B$1</f>
        <v>_06_Hacienda_y_Crédito_Público</v>
      </c>
      <c r="C7" s="9" t="str">
        <f>VI.Indicadores!$B$2</f>
        <v>Comisión Nacional de Seguros y Fianzas</v>
      </c>
      <c r="D7" s="10">
        <v>6</v>
      </c>
      <c r="E7" s="18" t="s">
        <v>598</v>
      </c>
      <c r="F7" s="19">
        <f>VI.Indicadores!D24</f>
        <v>7684186.1537931003</v>
      </c>
      <c r="G7" s="19">
        <f>VI.Indicadores!D25</f>
        <v>199000000</v>
      </c>
      <c r="H7" s="21">
        <f>VI.Indicadores!D26</f>
        <v>3.861400077282965E-2</v>
      </c>
      <c r="I7" s="21">
        <f>Tabla11[[#This Row],[Variable_1]]/Tabla11[[#This Row],[Variable_2]]</f>
        <v>3.861400077282965E-2</v>
      </c>
      <c r="J7" s="8" t="b">
        <f>Tabla11[[#This Row],[Validación]]=Tabla11[[#This Row],[Resultado]]</f>
        <v>1</v>
      </c>
    </row>
    <row r="8" spans="1:10" x14ac:dyDescent="0.2">
      <c r="A8" s="5">
        <v>1</v>
      </c>
      <c r="B8" s="5" t="str">
        <f>VI.Indicadores!$B$1</f>
        <v>_06_Hacienda_y_Crédito_Público</v>
      </c>
      <c r="C8" s="9" t="str">
        <f>VI.Indicadores!$B$2</f>
        <v>Comisión Nacional de Seguros y Fianzas</v>
      </c>
      <c r="D8" s="10">
        <v>7</v>
      </c>
      <c r="E8" s="18" t="s">
        <v>599</v>
      </c>
      <c r="F8" s="19">
        <f>VI.Indicadores!D27</f>
        <v>0</v>
      </c>
      <c r="G8" s="19">
        <f>VI.Indicadores!D28</f>
        <v>199000000</v>
      </c>
      <c r="H8" s="21">
        <f>VI.Indicadores!D29</f>
        <v>0</v>
      </c>
      <c r="I8" s="21">
        <f>Tabla11[[#This Row],[Variable_1]]/Tabla11[[#This Row],[Variable_2]]</f>
        <v>0</v>
      </c>
      <c r="J8" s="8" t="b">
        <f>Tabla11[[#This Row],[Validación]]=Tabla11[[#This Row],[Resultado]]</f>
        <v>1</v>
      </c>
    </row>
    <row r="9" spans="1:10" x14ac:dyDescent="0.2">
      <c r="A9" s="5">
        <v>1</v>
      </c>
      <c r="B9" s="5" t="str">
        <f>VI.Indicadores!$B$1</f>
        <v>_06_Hacienda_y_Crédito_Público</v>
      </c>
      <c r="C9" s="9" t="str">
        <f>VI.Indicadores!$B$2</f>
        <v>Comisión Nacional de Seguros y Fianzas</v>
      </c>
      <c r="D9" s="10">
        <v>8</v>
      </c>
      <c r="E9" s="18" t="s">
        <v>600</v>
      </c>
      <c r="F9" s="19">
        <f>VI.Indicadores!D31</f>
        <v>100</v>
      </c>
      <c r="G9" s="19">
        <f>VI.Indicadores!D32</f>
        <v>1</v>
      </c>
      <c r="H9" s="19">
        <f>VI.Indicadores!D33</f>
        <v>100</v>
      </c>
      <c r="I9" s="19">
        <f>Tabla11[[#This Row],[Variable_1]]/Tabla11[[#This Row],[Variable_2]]</f>
        <v>100</v>
      </c>
      <c r="J9" s="8" t="b">
        <f>Tabla11[[#This Row],[Validación]]=Tabla11[[#This Row],[Resultado]]</f>
        <v>1</v>
      </c>
    </row>
    <row r="22" spans="7:8" x14ac:dyDescent="0.2">
      <c r="G22" s="22"/>
      <c r="H22" s="23"/>
    </row>
    <row r="23" spans="7:8" x14ac:dyDescent="0.2">
      <c r="G23" s="22"/>
    </row>
    <row r="24" spans="7:8" x14ac:dyDescent="0.2">
      <c r="G24" s="22"/>
    </row>
    <row r="25" spans="7:8" x14ac:dyDescent="0.2">
      <c r="G25" s="22"/>
    </row>
    <row r="26" spans="7:8" x14ac:dyDescent="0.2">
      <c r="G26" s="22"/>
    </row>
    <row r="27" spans="7:8" x14ac:dyDescent="0.2">
      <c r="G27" s="22"/>
    </row>
    <row r="28" spans="7:8" x14ac:dyDescent="0.2">
      <c r="G28" s="22"/>
    </row>
  </sheetData>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83"/>
  <sheetViews>
    <sheetView showGridLines="0" zoomScale="90" zoomScaleNormal="90" workbookViewId="0">
      <pane xSplit="1" ySplit="7" topLeftCell="H8" activePane="bottomRight" state="frozen"/>
      <selection pane="topRight" activeCell="C32" sqref="C32"/>
      <selection pane="bottomLeft" activeCell="C32" sqref="C32"/>
      <selection pane="bottomRight" activeCell="L52" sqref="L52"/>
    </sheetView>
  </sheetViews>
  <sheetFormatPr baseColWidth="10" defaultColWidth="11.42578125" defaultRowHeight="15" x14ac:dyDescent="0.3"/>
  <cols>
    <col min="1" max="1" width="75.7109375" style="48" customWidth="1"/>
    <col min="2" max="8" width="19.7109375" style="48" customWidth="1"/>
    <col min="9" max="13" width="16.7109375" style="48" customWidth="1"/>
    <col min="14" max="14" width="63.5703125" style="48" customWidth="1"/>
    <col min="15" max="16384" width="11.42578125" style="48"/>
  </cols>
  <sheetData>
    <row r="1" spans="1:14" s="208" customFormat="1" ht="24" customHeight="1" x14ac:dyDescent="0.25">
      <c r="A1" s="212" t="s">
        <v>0</v>
      </c>
      <c r="B1" s="209" t="s">
        <v>324</v>
      </c>
      <c r="C1" s="210"/>
      <c r="D1" s="210"/>
      <c r="E1" s="210"/>
    </row>
    <row r="2" spans="1:14" s="208" customFormat="1" ht="24" customHeight="1" x14ac:dyDescent="0.25">
      <c r="A2" s="212" t="s">
        <v>2</v>
      </c>
      <c r="B2" s="209" t="s">
        <v>413</v>
      </c>
      <c r="C2" s="210"/>
      <c r="D2" s="210"/>
      <c r="E2" s="210"/>
    </row>
    <row r="3" spans="1:14" s="208" customFormat="1" ht="24" customHeight="1" x14ac:dyDescent="0.25">
      <c r="A3" s="213" t="s">
        <v>39</v>
      </c>
    </row>
    <row r="4" spans="1:14" x14ac:dyDescent="0.3">
      <c r="A4" s="232" t="s">
        <v>40</v>
      </c>
      <c r="B4" s="49" t="s">
        <v>6</v>
      </c>
      <c r="C4" s="50"/>
      <c r="D4" s="50"/>
      <c r="E4" s="50"/>
      <c r="F4" s="50"/>
      <c r="G4" s="50"/>
      <c r="H4" s="50"/>
      <c r="I4" s="234" t="s">
        <v>7</v>
      </c>
      <c r="J4" s="234"/>
      <c r="K4" s="234"/>
      <c r="L4" s="234"/>
      <c r="M4" s="234"/>
      <c r="N4" s="237" t="s">
        <v>41</v>
      </c>
    </row>
    <row r="5" spans="1:14" ht="16.5" x14ac:dyDescent="0.3">
      <c r="A5" s="232"/>
      <c r="B5" s="51" t="s">
        <v>8</v>
      </c>
      <c r="C5" s="51"/>
      <c r="D5" s="51"/>
      <c r="E5" s="51"/>
      <c r="F5" s="51"/>
      <c r="G5" s="51"/>
      <c r="H5" s="51"/>
      <c r="I5" s="234"/>
      <c r="J5" s="234"/>
      <c r="K5" s="234"/>
      <c r="L5" s="234"/>
      <c r="M5" s="234"/>
      <c r="N5" s="238"/>
    </row>
    <row r="6" spans="1:14" ht="16.5" x14ac:dyDescent="0.3">
      <c r="A6" s="232"/>
      <c r="B6" s="235" t="s">
        <v>9</v>
      </c>
      <c r="C6" s="52" t="s">
        <v>10</v>
      </c>
      <c r="D6" s="52"/>
      <c r="E6" s="52"/>
      <c r="F6" s="52"/>
      <c r="G6" s="52"/>
      <c r="H6" s="52"/>
      <c r="I6" s="235" t="s">
        <v>11</v>
      </c>
      <c r="J6" s="52" t="s">
        <v>12</v>
      </c>
      <c r="K6" s="52"/>
      <c r="L6" s="52"/>
      <c r="M6" s="52"/>
      <c r="N6" s="238"/>
    </row>
    <row r="7" spans="1:14" s="54" customFormat="1" x14ac:dyDescent="0.3">
      <c r="A7" s="233"/>
      <c r="B7" s="236"/>
      <c r="C7" s="53" t="s">
        <v>13</v>
      </c>
      <c r="D7" s="53" t="s">
        <v>14</v>
      </c>
      <c r="E7" s="53" t="s">
        <v>15</v>
      </c>
      <c r="F7" s="53" t="s">
        <v>16</v>
      </c>
      <c r="G7" s="53" t="s">
        <v>17</v>
      </c>
      <c r="H7" s="53" t="s">
        <v>18</v>
      </c>
      <c r="I7" s="240"/>
      <c r="J7" s="53" t="s">
        <v>19</v>
      </c>
      <c r="K7" s="53" t="s">
        <v>20</v>
      </c>
      <c r="L7" s="53" t="s">
        <v>21</v>
      </c>
      <c r="M7" s="53" t="s">
        <v>22</v>
      </c>
      <c r="N7" s="239"/>
    </row>
    <row r="8" spans="1:14" x14ac:dyDescent="0.3">
      <c r="A8" s="72" t="s">
        <v>23</v>
      </c>
      <c r="B8" s="94">
        <f t="shared" ref="B8:H8" si="0">IF(COUNTBLANK(B9:B68)&gt;0,"",SUM(B9:B68))</f>
        <v>219514045.16000003</v>
      </c>
      <c r="C8" s="35">
        <f t="shared" si="0"/>
        <v>170932775.10000005</v>
      </c>
      <c r="D8" s="35">
        <f t="shared" si="0"/>
        <v>133904778.33999997</v>
      </c>
      <c r="E8" s="35">
        <f t="shared" si="0"/>
        <v>133904778.33999997</v>
      </c>
      <c r="F8" s="35">
        <f t="shared" si="0"/>
        <v>114326603.09</v>
      </c>
      <c r="G8" s="35">
        <f t="shared" si="0"/>
        <v>94148377.729999989</v>
      </c>
      <c r="H8" s="36">
        <f t="shared" si="0"/>
        <v>16069618.199999999</v>
      </c>
      <c r="I8" s="87">
        <f>IFERROR(($G8/(B8*Deflactor!$I$7))-1,"na")</f>
        <v>-0.66244376118850523</v>
      </c>
      <c r="J8" s="63">
        <f>IFERROR(($G8/(C8*Deflactor!$I$8))-1,"na")</f>
        <v>-0.54804156440372742</v>
      </c>
      <c r="K8" s="63">
        <f>IFERROR(($G8/(D8*Deflactor!$I$9))-1,"na")</f>
        <v>-0.39526148798896632</v>
      </c>
      <c r="L8" s="63">
        <f>IFERROR(($G8/(E8*Deflactor!$I$10))-1,"na")</f>
        <v>-0.36782636097247534</v>
      </c>
      <c r="M8" s="63">
        <f>IFERROR(($G8/(F8*Deflactor!$I$11))-1,"na")</f>
        <v>-0.21186835811471039</v>
      </c>
      <c r="N8" s="74"/>
    </row>
    <row r="9" spans="1:14" ht="30" customHeight="1" x14ac:dyDescent="0.3">
      <c r="A9" s="75" t="s">
        <v>42</v>
      </c>
      <c r="B9" s="76">
        <v>2871824.16</v>
      </c>
      <c r="C9" s="77">
        <v>0</v>
      </c>
      <c r="D9" s="77">
        <v>0</v>
      </c>
      <c r="E9" s="77">
        <v>0</v>
      </c>
      <c r="F9" s="77">
        <v>0</v>
      </c>
      <c r="G9" s="77">
        <v>0</v>
      </c>
      <c r="H9" s="91">
        <v>0</v>
      </c>
      <c r="I9" s="88">
        <f>IFERROR(($G9/(B9*Deflactor!$I$7))-1,"na")</f>
        <v>-1</v>
      </c>
      <c r="J9" s="88" t="str">
        <f>IFERROR(($G9/(C9*Deflactor!$I$8))-1,"na")</f>
        <v>na</v>
      </c>
      <c r="K9" s="88" t="str">
        <f>IFERROR(($G9/(D9*Deflactor!$I$9))-1,"na")</f>
        <v>na</v>
      </c>
      <c r="L9" s="88" t="str">
        <f>IFERROR(($G9/(E9*Deflactor!$I$10))-1,"na")</f>
        <v>na</v>
      </c>
      <c r="M9" s="88" t="str">
        <f>IFERROR(($G9/(F9*Deflactor!$I$11))-1,"na")</f>
        <v>na</v>
      </c>
      <c r="N9" s="78"/>
    </row>
    <row r="10" spans="1:14" ht="30" customHeight="1" x14ac:dyDescent="0.3">
      <c r="A10" s="79" t="s">
        <v>43</v>
      </c>
      <c r="B10" s="80">
        <v>17394175.460000001</v>
      </c>
      <c r="C10" s="81">
        <v>0</v>
      </c>
      <c r="D10" s="81">
        <v>0</v>
      </c>
      <c r="E10" s="81">
        <v>0</v>
      </c>
      <c r="F10" s="81">
        <v>0</v>
      </c>
      <c r="G10" s="81">
        <v>0</v>
      </c>
      <c r="H10" s="92">
        <v>0</v>
      </c>
      <c r="I10" s="89">
        <f>IFERROR(($G10/(B10*Deflactor!$I$7))-1,"na")</f>
        <v>-1</v>
      </c>
      <c r="J10" s="89" t="str">
        <f>IFERROR(($G10/(C10*Deflactor!$I$8))-1,"na")</f>
        <v>na</v>
      </c>
      <c r="K10" s="89" t="str">
        <f>IFERROR(($G10/(D10*Deflactor!$I$9))-1,"na")</f>
        <v>na</v>
      </c>
      <c r="L10" s="89" t="str">
        <f>IFERROR(($G10/(E10*Deflactor!$I$10))-1,"na")</f>
        <v>na</v>
      </c>
      <c r="M10" s="89" t="str">
        <f>IFERROR(($G10/(F10*Deflactor!$I$11))-1,"na")</f>
        <v>na</v>
      </c>
      <c r="N10" s="82"/>
    </row>
    <row r="11" spans="1:14" ht="30" customHeight="1" x14ac:dyDescent="0.3">
      <c r="A11" s="79" t="s">
        <v>44</v>
      </c>
      <c r="B11" s="80">
        <v>1625521.46</v>
      </c>
      <c r="C11" s="81">
        <v>1463681.06</v>
      </c>
      <c r="D11" s="81">
        <v>277050.96999999997</v>
      </c>
      <c r="E11" s="81">
        <v>277050.96999999997</v>
      </c>
      <c r="F11" s="81">
        <v>220297.54</v>
      </c>
      <c r="G11" s="81">
        <v>626922.28</v>
      </c>
      <c r="H11" s="92">
        <v>50148.72</v>
      </c>
      <c r="I11" s="89">
        <f>IFERROR(($G11/(B11*Deflactor!$I$7))-1,"na")</f>
        <v>-0.69645952600872296</v>
      </c>
      <c r="J11" s="89">
        <f>IFERROR(($G11/(C11*Deflactor!$I$8))-1,"na")</f>
        <v>-0.64853810173093585</v>
      </c>
      <c r="K11" s="89">
        <f>IFERROR(($G11/(D11*Deflactor!$I$9))-1,"na")</f>
        <v>0.9462780743007051</v>
      </c>
      <c r="L11" s="89">
        <f>IFERROR(($G11/(E11*Deflactor!$I$10))-1,"na")</f>
        <v>1.0345747266840366</v>
      </c>
      <c r="M11" s="89">
        <f>IFERROR(($G11/(F11*Deflactor!$I$11))-1,"na")</f>
        <v>1.7235620833467751</v>
      </c>
      <c r="N11" s="263" t="s">
        <v>616</v>
      </c>
    </row>
    <row r="12" spans="1:14" ht="30" customHeight="1" x14ac:dyDescent="0.3">
      <c r="A12" s="79" t="s">
        <v>45</v>
      </c>
      <c r="B12" s="80">
        <v>0</v>
      </c>
      <c r="C12" s="81">
        <v>0</v>
      </c>
      <c r="D12" s="81">
        <v>0</v>
      </c>
      <c r="E12" s="81">
        <v>0</v>
      </c>
      <c r="F12" s="81">
        <v>0</v>
      </c>
      <c r="G12" s="81">
        <v>0</v>
      </c>
      <c r="H12" s="92">
        <v>0</v>
      </c>
      <c r="I12" s="89" t="str">
        <f>IFERROR(($G12/(B12*Deflactor!$I$7))-1,"na")</f>
        <v>na</v>
      </c>
      <c r="J12" s="89" t="str">
        <f>IFERROR(($G12/(C12*Deflactor!$I$8))-1,"na")</f>
        <v>na</v>
      </c>
      <c r="K12" s="89" t="str">
        <f>IFERROR(($G12/(D12*Deflactor!$I$9))-1,"na")</f>
        <v>na</v>
      </c>
      <c r="L12" s="89" t="str">
        <f>IFERROR(($G12/(E12*Deflactor!$I$10))-1,"na")</f>
        <v>na</v>
      </c>
      <c r="M12" s="89" t="str">
        <f>IFERROR(($G12/(F12*Deflactor!$I$11))-1,"na")</f>
        <v>na</v>
      </c>
      <c r="N12" s="82"/>
    </row>
    <row r="13" spans="1:14" ht="30" customHeight="1" x14ac:dyDescent="0.3">
      <c r="A13" s="79" t="s">
        <v>46</v>
      </c>
      <c r="B13" s="80">
        <v>314505.12</v>
      </c>
      <c r="C13" s="81">
        <v>12641</v>
      </c>
      <c r="D13" s="81">
        <v>9402.42</v>
      </c>
      <c r="E13" s="81">
        <v>9402.42</v>
      </c>
      <c r="F13" s="81">
        <v>9781.6200000000008</v>
      </c>
      <c r="G13" s="81">
        <v>33055.65</v>
      </c>
      <c r="H13" s="92">
        <v>0</v>
      </c>
      <c r="I13" s="89">
        <f>IFERROR(($G13/(B13*Deflactor!$I$7))-1,"na")</f>
        <v>-0.91727941587662554</v>
      </c>
      <c r="J13" s="89">
        <f>IFERROR(($G13/(C13*Deflactor!$I$8))-1,"na")</f>
        <v>1.1457309683835484</v>
      </c>
      <c r="K13" s="89">
        <f>IFERROR(($G13/(D13*Deflactor!$I$9))-1,"na")</f>
        <v>2.0238268243282644</v>
      </c>
      <c r="L13" s="89">
        <f>IFERROR(($G13/(E13*Deflactor!$I$10))-1,"na")</f>
        <v>2.1610085505679932</v>
      </c>
      <c r="M13" s="89">
        <f>IFERROR(($G13/(F13*Deflactor!$I$11))-1,"na")</f>
        <v>2.2342094137440163</v>
      </c>
      <c r="N13" s="263" t="s">
        <v>617</v>
      </c>
    </row>
    <row r="14" spans="1:14" ht="30" customHeight="1" x14ac:dyDescent="0.3">
      <c r="A14" s="79" t="s">
        <v>47</v>
      </c>
      <c r="B14" s="80">
        <v>121113</v>
      </c>
      <c r="C14" s="81">
        <v>96107</v>
      </c>
      <c r="D14" s="81">
        <v>68690.34</v>
      </c>
      <c r="E14" s="81">
        <v>68690.34</v>
      </c>
      <c r="F14" s="81">
        <v>123426</v>
      </c>
      <c r="G14" s="81">
        <v>113203</v>
      </c>
      <c r="H14" s="92">
        <v>18005.400000000001</v>
      </c>
      <c r="I14" s="89">
        <f>IFERROR(($G14/(B14*Deflactor!$I$7))-1,"na")</f>
        <v>-0.26436431990430864</v>
      </c>
      <c r="J14" s="89">
        <f>IFERROR(($G14/(C14*Deflactor!$I$8))-1,"na")</f>
        <v>-3.3473169337355779E-2</v>
      </c>
      <c r="K14" s="89">
        <f>IFERROR(($G14/(D14*Deflactor!$I$9))-1,"na")</f>
        <v>0.41746756843847366</v>
      </c>
      <c r="L14" s="89">
        <f>IFERROR(($G14/(E14*Deflactor!$I$10))-1,"na")</f>
        <v>0.48177371400301605</v>
      </c>
      <c r="M14" s="89">
        <f>IFERROR(($G14/(F14*Deflactor!$I$11))-1,"na")</f>
        <v>-0.1222223789873117</v>
      </c>
      <c r="N14" s="263" t="s">
        <v>618</v>
      </c>
    </row>
    <row r="15" spans="1:14" ht="30" customHeight="1" x14ac:dyDescent="0.3">
      <c r="A15" s="79" t="s">
        <v>48</v>
      </c>
      <c r="B15" s="80">
        <v>0</v>
      </c>
      <c r="C15" s="81">
        <v>0</v>
      </c>
      <c r="D15" s="81">
        <v>0</v>
      </c>
      <c r="E15" s="81">
        <v>0</v>
      </c>
      <c r="F15" s="81">
        <v>0</v>
      </c>
      <c r="G15" s="81">
        <v>0</v>
      </c>
      <c r="H15" s="92">
        <v>0</v>
      </c>
      <c r="I15" s="89" t="str">
        <f>IFERROR(($G15/(B15*Deflactor!$I$7))-1,"na")</f>
        <v>na</v>
      </c>
      <c r="J15" s="89" t="str">
        <f>IFERROR(($G15/(C15*Deflactor!$I$8))-1,"na")</f>
        <v>na</v>
      </c>
      <c r="K15" s="89" t="str">
        <f>IFERROR(($G15/(D15*Deflactor!$I$9))-1,"na")</f>
        <v>na</v>
      </c>
      <c r="L15" s="89" t="str">
        <f>IFERROR(($G15/(E15*Deflactor!$I$10))-1,"na")</f>
        <v>na</v>
      </c>
      <c r="M15" s="89" t="str">
        <f>IFERROR(($G15/(F15*Deflactor!$I$11))-1,"na")</f>
        <v>na</v>
      </c>
      <c r="N15" s="82"/>
    </row>
    <row r="16" spans="1:14" ht="30" customHeight="1" x14ac:dyDescent="0.3">
      <c r="A16" s="79" t="s">
        <v>49</v>
      </c>
      <c r="B16" s="80">
        <v>0</v>
      </c>
      <c r="C16" s="81">
        <v>0</v>
      </c>
      <c r="D16" s="81">
        <v>0</v>
      </c>
      <c r="E16" s="81">
        <v>0</v>
      </c>
      <c r="F16" s="81">
        <v>0</v>
      </c>
      <c r="G16" s="81">
        <v>0</v>
      </c>
      <c r="H16" s="92">
        <v>0</v>
      </c>
      <c r="I16" s="89" t="str">
        <f>IFERROR(($G16/(B16*Deflactor!$I$7))-1,"na")</f>
        <v>na</v>
      </c>
      <c r="J16" s="89" t="str">
        <f>IFERROR(($G16/(C16*Deflactor!$I$8))-1,"na")</f>
        <v>na</v>
      </c>
      <c r="K16" s="89" t="str">
        <f>IFERROR(($G16/(D16*Deflactor!$I$9))-1,"na")</f>
        <v>na</v>
      </c>
      <c r="L16" s="89" t="str">
        <f>IFERROR(($G16/(E16*Deflactor!$I$10))-1,"na")</f>
        <v>na</v>
      </c>
      <c r="M16" s="89" t="str">
        <f>IFERROR(($G16/(F16*Deflactor!$I$11))-1,"na")</f>
        <v>na</v>
      </c>
      <c r="N16" s="82"/>
    </row>
    <row r="17" spans="1:14" ht="30" customHeight="1" x14ac:dyDescent="0.3">
      <c r="A17" s="79" t="s">
        <v>50</v>
      </c>
      <c r="B17" s="80">
        <v>718474.05</v>
      </c>
      <c r="C17" s="81">
        <v>468198.45</v>
      </c>
      <c r="D17" s="81">
        <v>194426.01</v>
      </c>
      <c r="E17" s="81">
        <v>194426.01</v>
      </c>
      <c r="F17" s="81">
        <v>89450.59</v>
      </c>
      <c r="G17" s="81">
        <v>262819.28999999998</v>
      </c>
      <c r="H17" s="92">
        <v>70306</v>
      </c>
      <c r="I17" s="89">
        <f>IFERROR(($G17/(B17*Deflactor!$I$7))-1,"na")</f>
        <v>-0.71209993568735275</v>
      </c>
      <c r="J17" s="89">
        <f>IFERROR(($G17/(C17*Deflactor!$I$8))-1,"na")</f>
        <v>-0.53938480009051415</v>
      </c>
      <c r="K17" s="89">
        <f>IFERROR(($G17/(D17*Deflactor!$I$9))-1,"na")</f>
        <v>0.16266268656848792</v>
      </c>
      <c r="L17" s="89">
        <f>IFERROR(($G17/(E17*Deflactor!$I$10))-1,"na")</f>
        <v>0.21540911804226037</v>
      </c>
      <c r="M17" s="89">
        <f>IFERROR(($G17/(F17*Deflactor!$I$11))-1,"na")</f>
        <v>1.8119477775828314</v>
      </c>
      <c r="N17" s="263" t="s">
        <v>619</v>
      </c>
    </row>
    <row r="18" spans="1:14" ht="30" customHeight="1" x14ac:dyDescent="0.3">
      <c r="A18" s="79" t="s">
        <v>51</v>
      </c>
      <c r="B18" s="80">
        <v>0</v>
      </c>
      <c r="C18" s="81">
        <v>0</v>
      </c>
      <c r="D18" s="81">
        <v>0</v>
      </c>
      <c r="E18" s="81">
        <v>0</v>
      </c>
      <c r="F18" s="81">
        <v>0</v>
      </c>
      <c r="G18" s="81">
        <v>0</v>
      </c>
      <c r="H18" s="92">
        <v>0</v>
      </c>
      <c r="I18" s="89" t="str">
        <f>IFERROR(($G18/(B18*Deflactor!$I$7))-1,"na")</f>
        <v>na</v>
      </c>
      <c r="J18" s="89" t="str">
        <f>IFERROR(($G18/(C18*Deflactor!$I$8))-1,"na")</f>
        <v>na</v>
      </c>
      <c r="K18" s="89" t="str">
        <f>IFERROR(($G18/(D18*Deflactor!$I$9))-1,"na")</f>
        <v>na</v>
      </c>
      <c r="L18" s="89" t="str">
        <f>IFERROR(($G18/(E18*Deflactor!$I$10))-1,"na")</f>
        <v>na</v>
      </c>
      <c r="M18" s="89" t="str">
        <f>IFERROR(($G18/(F18*Deflactor!$I$11))-1,"na")</f>
        <v>na</v>
      </c>
      <c r="N18" s="82"/>
    </row>
    <row r="19" spans="1:14" ht="30" customHeight="1" x14ac:dyDescent="0.3">
      <c r="A19" s="79" t="s">
        <v>52</v>
      </c>
      <c r="B19" s="80">
        <v>0</v>
      </c>
      <c r="C19" s="81">
        <v>0</v>
      </c>
      <c r="D19" s="81">
        <v>0</v>
      </c>
      <c r="E19" s="81">
        <v>0</v>
      </c>
      <c r="F19" s="81">
        <v>0</v>
      </c>
      <c r="G19" s="81">
        <v>0</v>
      </c>
      <c r="H19" s="92">
        <v>0</v>
      </c>
      <c r="I19" s="89" t="str">
        <f>IFERROR(($G19/(B19*Deflactor!$I$7))-1,"na")</f>
        <v>na</v>
      </c>
      <c r="J19" s="89" t="str">
        <f>IFERROR(($G19/(C19*Deflactor!$I$8))-1,"na")</f>
        <v>na</v>
      </c>
      <c r="K19" s="89" t="str">
        <f>IFERROR(($G19/(D19*Deflactor!$I$9))-1,"na")</f>
        <v>na</v>
      </c>
      <c r="L19" s="89" t="str">
        <f>IFERROR(($G19/(E19*Deflactor!$I$10))-1,"na")</f>
        <v>na</v>
      </c>
      <c r="M19" s="89" t="str">
        <f>IFERROR(($G19/(F19*Deflactor!$I$11))-1,"na")</f>
        <v>na</v>
      </c>
      <c r="N19" s="82"/>
    </row>
    <row r="20" spans="1:14" ht="30" customHeight="1" x14ac:dyDescent="0.3">
      <c r="A20" s="79" t="s">
        <v>53</v>
      </c>
      <c r="B20" s="80">
        <v>0</v>
      </c>
      <c r="C20" s="81">
        <v>0</v>
      </c>
      <c r="D20" s="81">
        <v>0</v>
      </c>
      <c r="E20" s="81">
        <v>0</v>
      </c>
      <c r="F20" s="81">
        <v>12731.45</v>
      </c>
      <c r="G20" s="81">
        <v>13452.08</v>
      </c>
      <c r="H20" s="92">
        <v>3153.24</v>
      </c>
      <c r="I20" s="89" t="str">
        <f>IFERROR(($G20/(B20*Deflactor!$I$7))-1,"na")</f>
        <v>na</v>
      </c>
      <c r="J20" s="89" t="str">
        <f>IFERROR(($G20/(C20*Deflactor!$I$8))-1,"na")</f>
        <v>na</v>
      </c>
      <c r="K20" s="89" t="str">
        <f>IFERROR(($G20/(D20*Deflactor!$I$9))-1,"na")</f>
        <v>na</v>
      </c>
      <c r="L20" s="89" t="str">
        <f>IFERROR(($G20/(E20*Deflactor!$I$10))-1,"na")</f>
        <v>na</v>
      </c>
      <c r="M20" s="89">
        <f>IFERROR(($G20/(F20*Deflactor!$I$11))-1,"na")</f>
        <v>1.1218008451394201E-2</v>
      </c>
      <c r="N20" s="82"/>
    </row>
    <row r="21" spans="1:14" ht="30" customHeight="1" x14ac:dyDescent="0.3">
      <c r="A21" s="79" t="s">
        <v>54</v>
      </c>
      <c r="B21" s="80">
        <v>454842.4</v>
      </c>
      <c r="C21" s="81">
        <v>217038.87000000005</v>
      </c>
      <c r="D21" s="81">
        <v>49101.18</v>
      </c>
      <c r="E21" s="81">
        <v>49101.18</v>
      </c>
      <c r="F21" s="81">
        <v>26216.21</v>
      </c>
      <c r="G21" s="81">
        <v>26633.31</v>
      </c>
      <c r="H21" s="92">
        <v>12735.05</v>
      </c>
      <c r="I21" s="89">
        <f>IFERROR(($G21/(B21*Deflactor!$I$7))-1,"na")</f>
        <v>-0.95391497656777413</v>
      </c>
      <c r="J21" s="89">
        <f>IFERROR(($G21/(C21*Deflactor!$I$8))-1,"na")</f>
        <v>-0.89930715224570867</v>
      </c>
      <c r="K21" s="89">
        <f>IFERROR(($G21/(D21*Deflactor!$I$9))-1,"na")</f>
        <v>-0.53346516637711849</v>
      </c>
      <c r="L21" s="89">
        <f>IFERROR(($G21/(E21*Deflactor!$I$10))-1,"na")</f>
        <v>-0.51229991534077013</v>
      </c>
      <c r="M21" s="89">
        <f>IFERROR(($G21/(F21*Deflactor!$I$11))-1,"na")</f>
        <v>-2.772647634794656E-2</v>
      </c>
      <c r="N21" s="82" t="s">
        <v>615</v>
      </c>
    </row>
    <row r="22" spans="1:14" ht="30" customHeight="1" x14ac:dyDescent="0.3">
      <c r="A22" s="79" t="s">
        <v>55</v>
      </c>
      <c r="B22" s="80">
        <v>0</v>
      </c>
      <c r="C22" s="81">
        <v>0</v>
      </c>
      <c r="D22" s="81">
        <v>0</v>
      </c>
      <c r="E22" s="81">
        <v>0</v>
      </c>
      <c r="F22" s="81">
        <v>0</v>
      </c>
      <c r="G22" s="81">
        <v>0</v>
      </c>
      <c r="H22" s="92">
        <v>0</v>
      </c>
      <c r="I22" s="89" t="str">
        <f>IFERROR(($G22/(B22*Deflactor!$I$7))-1,"na")</f>
        <v>na</v>
      </c>
      <c r="J22" s="89" t="str">
        <f>IFERROR(($G22/(C22*Deflactor!$I$8))-1,"na")</f>
        <v>na</v>
      </c>
      <c r="K22" s="89" t="str">
        <f>IFERROR(($G22/(D22*Deflactor!$I$9))-1,"na")</f>
        <v>na</v>
      </c>
      <c r="L22" s="89" t="str">
        <f>IFERROR(($G22/(E22*Deflactor!$I$10))-1,"na")</f>
        <v>na</v>
      </c>
      <c r="M22" s="89" t="str">
        <f>IFERROR(($G22/(F22*Deflactor!$I$11))-1,"na")</f>
        <v>na</v>
      </c>
      <c r="N22" s="82"/>
    </row>
    <row r="23" spans="1:14" ht="30" customHeight="1" x14ac:dyDescent="0.3">
      <c r="A23" s="79" t="s">
        <v>56</v>
      </c>
      <c r="B23" s="80">
        <v>0</v>
      </c>
      <c r="C23" s="81">
        <v>0</v>
      </c>
      <c r="D23" s="81">
        <v>0</v>
      </c>
      <c r="E23" s="81">
        <v>0</v>
      </c>
      <c r="F23" s="81">
        <v>0</v>
      </c>
      <c r="G23" s="81">
        <v>0</v>
      </c>
      <c r="H23" s="92">
        <v>0</v>
      </c>
      <c r="I23" s="89" t="str">
        <f>IFERROR(($G23/(B23*Deflactor!$I$7))-1,"na")</f>
        <v>na</v>
      </c>
      <c r="J23" s="89" t="str">
        <f>IFERROR(($G23/(C23*Deflactor!$I$8))-1,"na")</f>
        <v>na</v>
      </c>
      <c r="K23" s="89" t="str">
        <f>IFERROR(($G23/(D23*Deflactor!$I$9))-1,"na")</f>
        <v>na</v>
      </c>
      <c r="L23" s="89" t="str">
        <f>IFERROR(($G23/(E23*Deflactor!$I$10))-1,"na")</f>
        <v>na</v>
      </c>
      <c r="M23" s="89" t="str">
        <f>IFERROR(($G23/(F23*Deflactor!$I$11))-1,"na")</f>
        <v>na</v>
      </c>
      <c r="N23" s="82"/>
    </row>
    <row r="24" spans="1:14" ht="30" customHeight="1" x14ac:dyDescent="0.3">
      <c r="A24" s="79" t="s">
        <v>57</v>
      </c>
      <c r="B24" s="80">
        <v>353412</v>
      </c>
      <c r="C24" s="81">
        <v>345534.5</v>
      </c>
      <c r="D24" s="81">
        <v>282489</v>
      </c>
      <c r="E24" s="81">
        <v>282489</v>
      </c>
      <c r="F24" s="81">
        <v>214060.33999999997</v>
      </c>
      <c r="G24" s="81">
        <v>184736.02999999997</v>
      </c>
      <c r="H24" s="92">
        <v>3636.7299999999996</v>
      </c>
      <c r="I24" s="89">
        <f>IFERROR(($G24/(B24*Deflactor!$I$7))-1,"na")</f>
        <v>-0.58859844815348938</v>
      </c>
      <c r="J24" s="89">
        <f>IFERROR(($G24/(C24*Deflactor!$I$8))-1,"na")</f>
        <v>-0.56129640903608946</v>
      </c>
      <c r="K24" s="89">
        <f>IFERROR(($G24/(D24*Deflactor!$I$9))-1,"na")</f>
        <v>-0.43752797684294309</v>
      </c>
      <c r="L24" s="89">
        <f>IFERROR(($G24/(E24*Deflactor!$I$10))-1,"na")</f>
        <v>-0.41201035047709489</v>
      </c>
      <c r="M24" s="89">
        <f>IFERROR(($G24/(F24*Deflactor!$I$11))-1,"na")</f>
        <v>-0.17405977430384045</v>
      </c>
      <c r="N24" s="263" t="s">
        <v>620</v>
      </c>
    </row>
    <row r="25" spans="1:14" ht="30" customHeight="1" x14ac:dyDescent="0.3">
      <c r="A25" s="79" t="s">
        <v>58</v>
      </c>
      <c r="B25" s="80">
        <v>822584.15</v>
      </c>
      <c r="C25" s="81">
        <v>864316.01</v>
      </c>
      <c r="D25" s="81">
        <v>630727.13</v>
      </c>
      <c r="E25" s="81">
        <v>630727.13</v>
      </c>
      <c r="F25" s="81">
        <v>695439.8600000001</v>
      </c>
      <c r="G25" s="81">
        <v>424985.82</v>
      </c>
      <c r="H25" s="92">
        <v>245099.57</v>
      </c>
      <c r="I25" s="89">
        <f>IFERROR(($G25/(B25*Deflactor!$I$7))-1,"na")</f>
        <v>-0.59337908467044365</v>
      </c>
      <c r="J25" s="89">
        <f>IFERROR(($G25/(C25*Deflactor!$I$8))-1,"na")</f>
        <v>-0.59652848305183515</v>
      </c>
      <c r="K25" s="89">
        <f>IFERROR(($G25/(D25*Deflactor!$I$9))-1,"na")</f>
        <v>-0.42045950360277973</v>
      </c>
      <c r="L25" s="89">
        <f>IFERROR(($G25/(E25*Deflactor!$I$10))-1,"na")</f>
        <v>-0.39416753308318453</v>
      </c>
      <c r="M25" s="89">
        <f>IFERROR(($G25/(F25*Deflactor!$I$11))-1,"na")</f>
        <v>-0.41514516698711001</v>
      </c>
      <c r="N25" s="263" t="s">
        <v>621</v>
      </c>
    </row>
    <row r="26" spans="1:14" ht="30" customHeight="1" x14ac:dyDescent="0.3">
      <c r="A26" s="79" t="s">
        <v>59</v>
      </c>
      <c r="B26" s="80">
        <v>123245.46</v>
      </c>
      <c r="C26" s="81">
        <v>132472.99</v>
      </c>
      <c r="D26" s="81">
        <v>99611.66</v>
      </c>
      <c r="E26" s="81">
        <v>99611.66</v>
      </c>
      <c r="F26" s="81">
        <v>131684.44</v>
      </c>
      <c r="G26" s="81">
        <v>108910.79</v>
      </c>
      <c r="H26" s="92">
        <v>33317.909999999996</v>
      </c>
      <c r="I26" s="89">
        <f>IFERROR(($G26/(B26*Deflactor!$I$7))-1,"na")</f>
        <v>-0.30450247453877533</v>
      </c>
      <c r="J26" s="89">
        <f>IFERROR(($G26/(C26*Deflactor!$I$8))-1,"na")</f>
        <v>-0.32538721325627074</v>
      </c>
      <c r="K26" s="89">
        <f>IFERROR(($G26/(D26*Deflactor!$I$9))-1,"na")</f>
        <v>-5.9602227979623223E-2</v>
      </c>
      <c r="L26" s="89">
        <f>IFERROR(($G26/(E26*Deflactor!$I$10))-1,"na")</f>
        <v>-1.6939272323619803E-2</v>
      </c>
      <c r="M26" s="89">
        <f>IFERROR(($G26/(F26*Deflactor!$I$11))-1,"na")</f>
        <v>-0.2084658266371977</v>
      </c>
      <c r="N26" s="263" t="s">
        <v>622</v>
      </c>
    </row>
    <row r="27" spans="1:14" ht="30" customHeight="1" x14ac:dyDescent="0.3">
      <c r="A27" s="79" t="s">
        <v>60</v>
      </c>
      <c r="B27" s="80">
        <v>0</v>
      </c>
      <c r="C27" s="81">
        <v>0</v>
      </c>
      <c r="D27" s="81">
        <v>0</v>
      </c>
      <c r="E27" s="81">
        <v>0</v>
      </c>
      <c r="F27" s="81">
        <v>0</v>
      </c>
      <c r="G27" s="81">
        <v>0</v>
      </c>
      <c r="H27" s="92">
        <v>0</v>
      </c>
      <c r="I27" s="89" t="str">
        <f>IFERROR(($G27/(B27*Deflactor!$I$7))-1,"na")</f>
        <v>na</v>
      </c>
      <c r="J27" s="89" t="str">
        <f>IFERROR(($G27/(C27*Deflactor!$I$8))-1,"na")</f>
        <v>na</v>
      </c>
      <c r="K27" s="89" t="str">
        <f>IFERROR(($G27/(D27*Deflactor!$I$9))-1,"na")</f>
        <v>na</v>
      </c>
      <c r="L27" s="89" t="str">
        <f>IFERROR(($G27/(E27*Deflactor!$I$10))-1,"na")</f>
        <v>na</v>
      </c>
      <c r="M27" s="89" t="str">
        <f>IFERROR(($G27/(F27*Deflactor!$I$11))-1,"na")</f>
        <v>na</v>
      </c>
      <c r="N27" s="82"/>
    </row>
    <row r="28" spans="1:14" ht="30" customHeight="1" x14ac:dyDescent="0.3">
      <c r="A28" s="79" t="s">
        <v>61</v>
      </c>
      <c r="B28" s="80">
        <v>0</v>
      </c>
      <c r="C28" s="81">
        <v>0</v>
      </c>
      <c r="D28" s="81">
        <v>0</v>
      </c>
      <c r="E28" s="81">
        <v>0</v>
      </c>
      <c r="F28" s="81">
        <v>0</v>
      </c>
      <c r="G28" s="81">
        <v>0</v>
      </c>
      <c r="H28" s="92">
        <v>0</v>
      </c>
      <c r="I28" s="89" t="str">
        <f>IFERROR(($G28/(B28*Deflactor!$I$7))-1,"na")</f>
        <v>na</v>
      </c>
      <c r="J28" s="89" t="str">
        <f>IFERROR(($G28/(C28*Deflactor!$I$8))-1,"na")</f>
        <v>na</v>
      </c>
      <c r="K28" s="89" t="str">
        <f>IFERROR(($G28/(D28*Deflactor!$I$9))-1,"na")</f>
        <v>na</v>
      </c>
      <c r="L28" s="89" t="str">
        <f>IFERROR(($G28/(E28*Deflactor!$I$10))-1,"na")</f>
        <v>na</v>
      </c>
      <c r="M28" s="89" t="str">
        <f>IFERROR(($G28/(F28*Deflactor!$I$11))-1,"na")</f>
        <v>na</v>
      </c>
      <c r="N28" s="82"/>
    </row>
    <row r="29" spans="1:14" ht="30" customHeight="1" x14ac:dyDescent="0.3">
      <c r="A29" s="79" t="s">
        <v>62</v>
      </c>
      <c r="B29" s="80">
        <v>0</v>
      </c>
      <c r="C29" s="81">
        <v>0</v>
      </c>
      <c r="D29" s="81">
        <v>0</v>
      </c>
      <c r="E29" s="81">
        <v>0</v>
      </c>
      <c r="F29" s="81">
        <v>551654.98</v>
      </c>
      <c r="G29" s="81">
        <v>321436</v>
      </c>
      <c r="H29" s="92">
        <v>73834</v>
      </c>
      <c r="I29" s="89" t="str">
        <f>IFERROR(($G29/(B29*Deflactor!$I$7))-1,"na")</f>
        <v>na</v>
      </c>
      <c r="J29" s="89" t="str">
        <f>IFERROR(($G29/(C29*Deflactor!$I$8))-1,"na")</f>
        <v>na</v>
      </c>
      <c r="K29" s="89" t="str">
        <f>IFERROR(($G29/(D29*Deflactor!$I$9))-1,"na")</f>
        <v>na</v>
      </c>
      <c r="L29" s="89" t="str">
        <f>IFERROR(($G29/(E29*Deflactor!$I$10))-1,"na")</f>
        <v>na</v>
      </c>
      <c r="M29" s="89">
        <f>IFERROR(($G29/(F29*Deflactor!$I$11))-1,"na")</f>
        <v>-0.4423519414788204</v>
      </c>
      <c r="N29" s="263" t="s">
        <v>623</v>
      </c>
    </row>
    <row r="30" spans="1:14" ht="30" customHeight="1" x14ac:dyDescent="0.3">
      <c r="A30" s="79" t="s">
        <v>63</v>
      </c>
      <c r="B30" s="80">
        <v>43935831.710000001</v>
      </c>
      <c r="C30" s="81">
        <v>35088198.68</v>
      </c>
      <c r="D30" s="81">
        <v>30724194.27</v>
      </c>
      <c r="E30" s="81">
        <v>30724194.27</v>
      </c>
      <c r="F30" s="81">
        <v>8396589.1699999999</v>
      </c>
      <c r="G30" s="81">
        <v>1122785.8</v>
      </c>
      <c r="H30" s="92">
        <v>269534.73</v>
      </c>
      <c r="I30" s="89">
        <f>IFERROR(($G30/(B30*Deflactor!$I$7))-1,"na")</f>
        <v>-0.97988714742205096</v>
      </c>
      <c r="J30" s="89">
        <f>IFERROR(($G30/(C30*Deflactor!$I$8))-1,"na")</f>
        <v>-0.97374289523018021</v>
      </c>
      <c r="K30" s="89">
        <f>IFERROR(($G30/(D30*Deflactor!$I$9))-1,"na")</f>
        <v>-0.96856834349443921</v>
      </c>
      <c r="L30" s="89">
        <f>IFERROR(($G30/(E30*Deflactor!$I$10))-1,"na")</f>
        <v>-0.96714238587566426</v>
      </c>
      <c r="M30" s="89">
        <f>IFERROR(($G30/(F30*Deflactor!$I$11))-1,"na")</f>
        <v>-0.8720243837387851</v>
      </c>
      <c r="N30" s="263" t="s">
        <v>624</v>
      </c>
    </row>
    <row r="31" spans="1:14" ht="30" customHeight="1" x14ac:dyDescent="0.3">
      <c r="A31" s="79" t="s">
        <v>64</v>
      </c>
      <c r="B31" s="80">
        <v>2346225.1800000002</v>
      </c>
      <c r="C31" s="81">
        <v>2873684.49</v>
      </c>
      <c r="D31" s="81">
        <v>1837901.6199999999</v>
      </c>
      <c r="E31" s="81">
        <v>1837901.6199999999</v>
      </c>
      <c r="F31" s="81">
        <v>1944499.78</v>
      </c>
      <c r="G31" s="81">
        <v>2011409.46</v>
      </c>
      <c r="H31" s="92">
        <v>197720.63</v>
      </c>
      <c r="I31" s="89">
        <f>IFERROR(($G31/(B31*Deflactor!$I$7))-1,"na")</f>
        <v>-0.32527561218178758</v>
      </c>
      <c r="J31" s="89">
        <f>IFERROR(($G31/(C31*Deflactor!$I$8))-1,"na")</f>
        <v>-0.42565558344899501</v>
      </c>
      <c r="K31" s="89">
        <f>IFERROR(($G31/(D31*Deflactor!$I$9))-1,"na")</f>
        <v>-5.8697767741104356E-2</v>
      </c>
      <c r="L31" s="89">
        <f>IFERROR(($G31/(E31*Deflactor!$I$10))-1,"na")</f>
        <v>-1.5993779504849592E-2</v>
      </c>
      <c r="M31" s="89">
        <f>IFERROR(($G31/(F31*Deflactor!$I$11))-1,"na")</f>
        <v>-1.002138659470253E-2</v>
      </c>
      <c r="N31" s="82" t="s">
        <v>615</v>
      </c>
    </row>
    <row r="32" spans="1:14" ht="30" customHeight="1" x14ac:dyDescent="0.3">
      <c r="A32" s="79" t="s">
        <v>65</v>
      </c>
      <c r="B32" s="80">
        <v>0</v>
      </c>
      <c r="C32" s="81">
        <v>0</v>
      </c>
      <c r="D32" s="81">
        <v>0</v>
      </c>
      <c r="E32" s="81">
        <v>0</v>
      </c>
      <c r="F32" s="81">
        <v>0</v>
      </c>
      <c r="G32" s="81">
        <v>0</v>
      </c>
      <c r="H32" s="92">
        <v>0</v>
      </c>
      <c r="I32" s="89" t="str">
        <f>IFERROR(($G32/(B32*Deflactor!$I$7))-1,"na")</f>
        <v>na</v>
      </c>
      <c r="J32" s="89" t="str">
        <f>IFERROR(($G32/(C32*Deflactor!$I$8))-1,"na")</f>
        <v>na</v>
      </c>
      <c r="K32" s="89" t="str">
        <f>IFERROR(($G32/(D32*Deflactor!$I$9))-1,"na")</f>
        <v>na</v>
      </c>
      <c r="L32" s="89" t="str">
        <f>IFERROR(($G32/(E32*Deflactor!$I$10))-1,"na")</f>
        <v>na</v>
      </c>
      <c r="M32" s="89" t="str">
        <f>IFERROR(($G32/(F32*Deflactor!$I$11))-1,"na")</f>
        <v>na</v>
      </c>
      <c r="N32" s="82"/>
    </row>
    <row r="33" spans="1:14" ht="30" customHeight="1" x14ac:dyDescent="0.3">
      <c r="A33" s="79" t="s">
        <v>66</v>
      </c>
      <c r="B33" s="80">
        <v>0</v>
      </c>
      <c r="C33" s="81">
        <v>0</v>
      </c>
      <c r="D33" s="81">
        <v>0</v>
      </c>
      <c r="E33" s="81">
        <v>0</v>
      </c>
      <c r="F33" s="81">
        <v>0</v>
      </c>
      <c r="G33" s="81">
        <v>0</v>
      </c>
      <c r="H33" s="92">
        <v>0</v>
      </c>
      <c r="I33" s="89" t="str">
        <f>IFERROR(($G33/(B33*Deflactor!$I$7))-1,"na")</f>
        <v>na</v>
      </c>
      <c r="J33" s="89" t="str">
        <f>IFERROR(($G33/(C33*Deflactor!$I$8))-1,"na")</f>
        <v>na</v>
      </c>
      <c r="K33" s="89" t="str">
        <f>IFERROR(($G33/(D33*Deflactor!$I$9))-1,"na")</f>
        <v>na</v>
      </c>
      <c r="L33" s="89" t="str">
        <f>IFERROR(($G33/(E33*Deflactor!$I$10))-1,"na")</f>
        <v>na</v>
      </c>
      <c r="M33" s="89" t="str">
        <f>IFERROR(($G33/(F33*Deflactor!$I$11))-1,"na")</f>
        <v>na</v>
      </c>
      <c r="N33" s="82"/>
    </row>
    <row r="34" spans="1:14" ht="30" customHeight="1" x14ac:dyDescent="0.3">
      <c r="A34" s="79" t="s">
        <v>67</v>
      </c>
      <c r="B34" s="80">
        <v>0</v>
      </c>
      <c r="C34" s="81">
        <v>0</v>
      </c>
      <c r="D34" s="81">
        <v>0</v>
      </c>
      <c r="E34" s="81">
        <v>0</v>
      </c>
      <c r="F34" s="81">
        <v>0</v>
      </c>
      <c r="G34" s="81">
        <v>0</v>
      </c>
      <c r="H34" s="92">
        <v>0</v>
      </c>
      <c r="I34" s="89" t="str">
        <f>IFERROR(($G34/(B34*Deflactor!$I$7))-1,"na")</f>
        <v>na</v>
      </c>
      <c r="J34" s="89" t="str">
        <f>IFERROR(($G34/(C34*Deflactor!$I$8))-1,"na")</f>
        <v>na</v>
      </c>
      <c r="K34" s="89" t="str">
        <f>IFERROR(($G34/(D34*Deflactor!$I$9))-1,"na")</f>
        <v>na</v>
      </c>
      <c r="L34" s="89" t="str">
        <f>IFERROR(($G34/(E34*Deflactor!$I$10))-1,"na")</f>
        <v>na</v>
      </c>
      <c r="M34" s="89" t="str">
        <f>IFERROR(($G34/(F34*Deflactor!$I$11))-1,"na")</f>
        <v>na</v>
      </c>
      <c r="N34" s="82"/>
    </row>
    <row r="35" spans="1:14" ht="30" customHeight="1" x14ac:dyDescent="0.3">
      <c r="A35" s="79" t="s">
        <v>68</v>
      </c>
      <c r="B35" s="80">
        <v>126174910</v>
      </c>
      <c r="C35" s="81">
        <v>113030841.5</v>
      </c>
      <c r="D35" s="81">
        <v>86509972.349999994</v>
      </c>
      <c r="E35" s="81">
        <v>86509972.349999994</v>
      </c>
      <c r="F35" s="81">
        <v>65044460.849999994</v>
      </c>
      <c r="G35" s="81">
        <v>46505252.379999995</v>
      </c>
      <c r="H35" s="92">
        <v>1123159.3400000001</v>
      </c>
      <c r="I35" s="89">
        <f>IFERROR(($G35/(B35*Deflactor!$I$7))-1,"na")</f>
        <v>-0.70991544051504141</v>
      </c>
      <c r="J35" s="89">
        <f>IFERROR(($G35/(C35*Deflactor!$I$8))-1,"na")</f>
        <v>-0.66238942328643624</v>
      </c>
      <c r="K35" s="89">
        <f>IFERROR(($G35/(D35*Deflactor!$I$9))-1,"na")</f>
        <v>-0.53763314576002563</v>
      </c>
      <c r="L35" s="89">
        <f>IFERROR(($G35/(E35*Deflactor!$I$10))-1,"na")</f>
        <v>-0.51665698313379349</v>
      </c>
      <c r="M35" s="89">
        <f>IFERROR(($G35/(F35*Deflactor!$I$11))-1,"na")</f>
        <v>-0.31573408067052267</v>
      </c>
      <c r="N35" s="263" t="s">
        <v>625</v>
      </c>
    </row>
    <row r="36" spans="1:14" ht="30" customHeight="1" x14ac:dyDescent="0.3">
      <c r="A36" s="79" t="s">
        <v>69</v>
      </c>
      <c r="B36" s="80">
        <v>0</v>
      </c>
      <c r="C36" s="81">
        <v>0</v>
      </c>
      <c r="D36" s="81">
        <v>0</v>
      </c>
      <c r="E36" s="81">
        <v>0</v>
      </c>
      <c r="F36" s="81">
        <v>0</v>
      </c>
      <c r="G36" s="81">
        <v>0</v>
      </c>
      <c r="H36" s="92">
        <v>0</v>
      </c>
      <c r="I36" s="89" t="str">
        <f>IFERROR(($G36/(B36*Deflactor!$I$7))-1,"na")</f>
        <v>na</v>
      </c>
      <c r="J36" s="89" t="str">
        <f>IFERROR(($G36/(C36*Deflactor!$I$8))-1,"na")</f>
        <v>na</v>
      </c>
      <c r="K36" s="89" t="str">
        <f>IFERROR(($G36/(D36*Deflactor!$I$9))-1,"na")</f>
        <v>na</v>
      </c>
      <c r="L36" s="89" t="str">
        <f>IFERROR(($G36/(E36*Deflactor!$I$10))-1,"na")</f>
        <v>na</v>
      </c>
      <c r="M36" s="89" t="str">
        <f>IFERROR(($G36/(F36*Deflactor!$I$11))-1,"na")</f>
        <v>na</v>
      </c>
      <c r="N36" s="82"/>
    </row>
    <row r="37" spans="1:14" ht="30" customHeight="1" x14ac:dyDescent="0.3">
      <c r="A37" s="79" t="s">
        <v>70</v>
      </c>
      <c r="B37" s="80">
        <v>5535970.7700000005</v>
      </c>
      <c r="C37" s="81">
        <v>5282552.42</v>
      </c>
      <c r="D37" s="81">
        <v>5301226.4700000007</v>
      </c>
      <c r="E37" s="81">
        <v>5301226.4700000007</v>
      </c>
      <c r="F37" s="81">
        <v>4937114.1899999995</v>
      </c>
      <c r="G37" s="81">
        <v>4999001.8000000007</v>
      </c>
      <c r="H37" s="92">
        <v>1287131</v>
      </c>
      <c r="I37" s="89">
        <f>IFERROR(($G37/(B37*Deflactor!$I$7))-1,"na")</f>
        <v>-0.289301963255161</v>
      </c>
      <c r="J37" s="89">
        <f>IFERROR(($G37/(C37*Deflactor!$I$8))-1,"na")</f>
        <v>-0.22348387816995063</v>
      </c>
      <c r="K37" s="89">
        <f>IFERROR(($G37/(D37*Deflactor!$I$9))-1,"na")</f>
        <v>-0.18893101186352057</v>
      </c>
      <c r="L37" s="89">
        <f>IFERROR(($G37/(E37*Deflactor!$I$10))-1,"na")</f>
        <v>-0.15213530550993681</v>
      </c>
      <c r="M37" s="89">
        <f>IFERROR(($G37/(F37*Deflactor!$I$11))-1,"na")</f>
        <v>-3.0956341969628265E-2</v>
      </c>
      <c r="N37" s="82" t="s">
        <v>615</v>
      </c>
    </row>
    <row r="38" spans="1:14" ht="30" customHeight="1" x14ac:dyDescent="0.3">
      <c r="A38" s="79" t="s">
        <v>71</v>
      </c>
      <c r="B38" s="80">
        <v>2433905.3099999996</v>
      </c>
      <c r="C38" s="81">
        <v>122129.65000000001</v>
      </c>
      <c r="D38" s="81">
        <v>96465.01999999999</v>
      </c>
      <c r="E38" s="81">
        <v>96465.01999999999</v>
      </c>
      <c r="F38" s="81">
        <v>20100429.52</v>
      </c>
      <c r="G38" s="81">
        <v>25776368.309999999</v>
      </c>
      <c r="H38" s="92">
        <v>8436453.0199999996</v>
      </c>
      <c r="I38" s="89">
        <f>IFERROR(($G38/(B38*Deflactor!$I$7))-1,"na")</f>
        <v>7.3351546362686744</v>
      </c>
      <c r="J38" s="89">
        <f>IFERROR(($G38/(C38*Deflactor!$I$8))-1,"na")</f>
        <v>172.18553485942306</v>
      </c>
      <c r="K38" s="89">
        <f>IFERROR(($G38/(D38*Deflactor!$I$9))-1,"na")</f>
        <v>228.82789043687063</v>
      </c>
      <c r="L38" s="89">
        <f>IFERROR(($G38/(E38*Deflactor!$I$10))-1,"na")</f>
        <v>239.25447521828224</v>
      </c>
      <c r="M38" s="89">
        <f>IFERROR(($G38/(F38*Deflactor!$I$11))-1,"na")</f>
        <v>0.22729683252802135</v>
      </c>
      <c r="N38" s="263" t="s">
        <v>626</v>
      </c>
    </row>
    <row r="39" spans="1:14" ht="30" customHeight="1" x14ac:dyDescent="0.3">
      <c r="A39" s="79" t="s">
        <v>72</v>
      </c>
      <c r="B39" s="80">
        <v>0</v>
      </c>
      <c r="C39" s="81">
        <v>0</v>
      </c>
      <c r="D39" s="81">
        <v>0</v>
      </c>
      <c r="E39" s="81">
        <v>0</v>
      </c>
      <c r="F39" s="81">
        <v>0</v>
      </c>
      <c r="G39" s="81">
        <v>0</v>
      </c>
      <c r="H39" s="92">
        <v>0</v>
      </c>
      <c r="I39" s="89" t="str">
        <f>IFERROR(($G39/(B39*Deflactor!$I$7))-1,"na")</f>
        <v>na</v>
      </c>
      <c r="J39" s="89" t="str">
        <f>IFERROR(($G39/(C39*Deflactor!$I$8))-1,"na")</f>
        <v>na</v>
      </c>
      <c r="K39" s="89" t="str">
        <f>IFERROR(($G39/(D39*Deflactor!$I$9))-1,"na")</f>
        <v>na</v>
      </c>
      <c r="L39" s="89" t="str">
        <f>IFERROR(($G39/(E39*Deflactor!$I$10))-1,"na")</f>
        <v>na</v>
      </c>
      <c r="M39" s="89" t="str">
        <f>IFERROR(($G39/(F39*Deflactor!$I$11))-1,"na")</f>
        <v>na</v>
      </c>
      <c r="N39" s="82"/>
    </row>
    <row r="40" spans="1:14" ht="30" customHeight="1" x14ac:dyDescent="0.3">
      <c r="A40" s="79" t="s">
        <v>73</v>
      </c>
      <c r="B40" s="80">
        <v>2240319.4</v>
      </c>
      <c r="C40" s="81">
        <v>2343887.89</v>
      </c>
      <c r="D40" s="81">
        <v>2276305.35</v>
      </c>
      <c r="E40" s="81">
        <v>2276305.35</v>
      </c>
      <c r="F40" s="81">
        <v>3992743.06</v>
      </c>
      <c r="G40" s="81">
        <v>3761336.82</v>
      </c>
      <c r="H40" s="92">
        <v>1012954.83</v>
      </c>
      <c r="I40" s="89">
        <f>IFERROR(($G40/(B40*Deflactor!$I$7))-1,"na")</f>
        <v>0.32138050960055287</v>
      </c>
      <c r="J40" s="89">
        <f>IFERROR(($G40/(C40*Deflactor!$I$8))-1,"na")</f>
        <v>0.31678960428548497</v>
      </c>
      <c r="K40" s="89">
        <f>IFERROR(($G40/(D40*Deflactor!$I$9))-1,"na")</f>
        <v>0.42122411222930634</v>
      </c>
      <c r="L40" s="89">
        <f>IFERROR(($G40/(E40*Deflactor!$I$10))-1,"na")</f>
        <v>0.48570068063611438</v>
      </c>
      <c r="M40" s="89">
        <f>IFERROR(($G40/(F40*Deflactor!$I$11))-1,"na")</f>
        <v>-9.8420383269557488E-2</v>
      </c>
      <c r="N40" s="82"/>
    </row>
    <row r="41" spans="1:14" ht="30" customHeight="1" x14ac:dyDescent="0.3">
      <c r="A41" s="79" t="s">
        <v>74</v>
      </c>
      <c r="B41" s="80">
        <v>0</v>
      </c>
      <c r="C41" s="81">
        <v>0</v>
      </c>
      <c r="D41" s="81">
        <v>0</v>
      </c>
      <c r="E41" s="81">
        <v>0</v>
      </c>
      <c r="F41" s="81">
        <v>0</v>
      </c>
      <c r="G41" s="81">
        <v>0</v>
      </c>
      <c r="H41" s="92">
        <v>0</v>
      </c>
      <c r="I41" s="89" t="str">
        <f>IFERROR(($G41/(B41*Deflactor!$I$7))-1,"na")</f>
        <v>na</v>
      </c>
      <c r="J41" s="89" t="str">
        <f>IFERROR(($G41/(C41*Deflactor!$I$8))-1,"na")</f>
        <v>na</v>
      </c>
      <c r="K41" s="89" t="str">
        <f>IFERROR(($G41/(D41*Deflactor!$I$9))-1,"na")</f>
        <v>na</v>
      </c>
      <c r="L41" s="89" t="str">
        <f>IFERROR(($G41/(E41*Deflactor!$I$10))-1,"na")</f>
        <v>na</v>
      </c>
      <c r="M41" s="89" t="str">
        <f>IFERROR(($G41/(F41*Deflactor!$I$11))-1,"na")</f>
        <v>na</v>
      </c>
      <c r="N41" s="82"/>
    </row>
    <row r="42" spans="1:14" ht="30" customHeight="1" x14ac:dyDescent="0.3">
      <c r="A42" s="79" t="s">
        <v>75</v>
      </c>
      <c r="B42" s="80">
        <v>0</v>
      </c>
      <c r="C42" s="81">
        <v>168949.46</v>
      </c>
      <c r="D42" s="81">
        <v>401204.28</v>
      </c>
      <c r="E42" s="81">
        <v>401204.28</v>
      </c>
      <c r="F42" s="81">
        <v>408879.17</v>
      </c>
      <c r="G42" s="81">
        <v>380481.26</v>
      </c>
      <c r="H42" s="92">
        <v>126359.13</v>
      </c>
      <c r="I42" s="89" t="str">
        <f>IFERROR(($G42/(B42*Deflactor!$I$7))-1,"na")</f>
        <v>na</v>
      </c>
      <c r="J42" s="89">
        <f>IFERROR(($G42/(C42*Deflactor!$I$8))-1,"na")</f>
        <v>0.84793828114840775</v>
      </c>
      <c r="K42" s="89">
        <f>IFERROR(($G42/(D42*Deflactor!$I$9))-1,"na")</f>
        <v>-0.18432232743877586</v>
      </c>
      <c r="L42" s="89">
        <f>IFERROR(($G42/(E42*Deflactor!$I$10))-1,"na")</f>
        <v>-0.14731753924227908</v>
      </c>
      <c r="M42" s="89">
        <f>IFERROR(($G42/(F42*Deflactor!$I$11))-1,"na")</f>
        <v>-0.10942293333815056</v>
      </c>
      <c r="N42" s="263" t="s">
        <v>627</v>
      </c>
    </row>
    <row r="43" spans="1:14" ht="30" customHeight="1" x14ac:dyDescent="0.3">
      <c r="A43" s="79" t="s">
        <v>76</v>
      </c>
      <c r="B43" s="80">
        <v>1970236.8</v>
      </c>
      <c r="C43" s="81">
        <v>977993.11</v>
      </c>
      <c r="D43" s="81">
        <v>185810.40000000002</v>
      </c>
      <c r="E43" s="81">
        <v>185810.40000000002</v>
      </c>
      <c r="F43" s="81">
        <v>131183.12</v>
      </c>
      <c r="G43" s="81">
        <v>176283.21</v>
      </c>
      <c r="H43" s="92">
        <v>58544.04</v>
      </c>
      <c r="I43" s="89">
        <f>IFERROR(($G43/(B43*Deflactor!$I$7))-1,"na")</f>
        <v>-0.9295812787162594</v>
      </c>
      <c r="J43" s="89">
        <f>IFERROR(($G43/(C43*Deflactor!$I$8))-1,"na")</f>
        <v>-0.85209387672829806</v>
      </c>
      <c r="K43" s="89">
        <f>IFERROR(($G43/(D43*Deflactor!$I$9))-1,"na")</f>
        <v>-0.18399692998501804</v>
      </c>
      <c r="L43" s="89">
        <f>IFERROR(($G43/(E43*Deflactor!$I$10))-1,"na")</f>
        <v>-0.14697737950648138</v>
      </c>
      <c r="M43" s="89">
        <f>IFERROR(($G43/(F43*Deflactor!$I$11))-1,"na")</f>
        <v>0.28607476573815283</v>
      </c>
      <c r="N43" s="263" t="s">
        <v>628</v>
      </c>
    </row>
    <row r="44" spans="1:14" ht="30" customHeight="1" x14ac:dyDescent="0.3">
      <c r="A44" s="79" t="s">
        <v>77</v>
      </c>
      <c r="B44" s="80">
        <v>0</v>
      </c>
      <c r="C44" s="81">
        <v>0</v>
      </c>
      <c r="D44" s="81">
        <v>0</v>
      </c>
      <c r="E44" s="81">
        <v>0</v>
      </c>
      <c r="F44" s="81">
        <v>0</v>
      </c>
      <c r="G44" s="81">
        <v>0</v>
      </c>
      <c r="H44" s="92">
        <v>0</v>
      </c>
      <c r="I44" s="89" t="str">
        <f>IFERROR(($G44/(B44*Deflactor!$I$7))-1,"na")</f>
        <v>na</v>
      </c>
      <c r="J44" s="89" t="str">
        <f>IFERROR(($G44/(C44*Deflactor!$I$8))-1,"na")</f>
        <v>na</v>
      </c>
      <c r="K44" s="89" t="str">
        <f>IFERROR(($G44/(D44*Deflactor!$I$9))-1,"na")</f>
        <v>na</v>
      </c>
      <c r="L44" s="89" t="str">
        <f>IFERROR(($G44/(E44*Deflactor!$I$10))-1,"na")</f>
        <v>na</v>
      </c>
      <c r="M44" s="89" t="str">
        <f>IFERROR(($G44/(F44*Deflactor!$I$11))-1,"na")</f>
        <v>na</v>
      </c>
      <c r="N44" s="82"/>
    </row>
    <row r="45" spans="1:14" ht="30" customHeight="1" x14ac:dyDescent="0.3">
      <c r="A45" s="79" t="s">
        <v>78</v>
      </c>
      <c r="B45" s="80">
        <v>0</v>
      </c>
      <c r="C45" s="81">
        <v>0</v>
      </c>
      <c r="D45" s="81">
        <v>0</v>
      </c>
      <c r="E45" s="81">
        <v>0</v>
      </c>
      <c r="F45" s="81">
        <v>0</v>
      </c>
      <c r="G45" s="81">
        <v>0</v>
      </c>
      <c r="H45" s="92">
        <v>0</v>
      </c>
      <c r="I45" s="89" t="str">
        <f>IFERROR(($G45/(B45*Deflactor!$I$7))-1,"na")</f>
        <v>na</v>
      </c>
      <c r="J45" s="89" t="str">
        <f>IFERROR(($G45/(C45*Deflactor!$I$8))-1,"na")</f>
        <v>na</v>
      </c>
      <c r="K45" s="89" t="str">
        <f>IFERROR(($G45/(D45*Deflactor!$I$9))-1,"na")</f>
        <v>na</v>
      </c>
      <c r="L45" s="89" t="str">
        <f>IFERROR(($G45/(E45*Deflactor!$I$10))-1,"na")</f>
        <v>na</v>
      </c>
      <c r="M45" s="89" t="str">
        <f>IFERROR(($G45/(F45*Deflactor!$I$11))-1,"na")</f>
        <v>na</v>
      </c>
      <c r="N45" s="82"/>
    </row>
    <row r="46" spans="1:14" ht="30" customHeight="1" x14ac:dyDescent="0.3">
      <c r="A46" s="79" t="s">
        <v>79</v>
      </c>
      <c r="B46" s="80">
        <v>0</v>
      </c>
      <c r="C46" s="81">
        <v>0</v>
      </c>
      <c r="D46" s="81">
        <v>0</v>
      </c>
      <c r="E46" s="81">
        <v>0</v>
      </c>
      <c r="F46" s="81">
        <v>0</v>
      </c>
      <c r="G46" s="81">
        <v>0</v>
      </c>
      <c r="H46" s="92">
        <v>0</v>
      </c>
      <c r="I46" s="89" t="str">
        <f>IFERROR(($G46/(B46*Deflactor!$I$7))-1,"na")</f>
        <v>na</v>
      </c>
      <c r="J46" s="89" t="str">
        <f>IFERROR(($G46/(C46*Deflactor!$I$8))-1,"na")</f>
        <v>na</v>
      </c>
      <c r="K46" s="89" t="str">
        <f>IFERROR(($G46/(D46*Deflactor!$I$9))-1,"na")</f>
        <v>na</v>
      </c>
      <c r="L46" s="89" t="str">
        <f>IFERROR(($G46/(E46*Deflactor!$I$10))-1,"na")</f>
        <v>na</v>
      </c>
      <c r="M46" s="89" t="str">
        <f>IFERROR(($G46/(F46*Deflactor!$I$11))-1,"na")</f>
        <v>na</v>
      </c>
      <c r="N46" s="82"/>
    </row>
    <row r="47" spans="1:14" ht="30" customHeight="1" x14ac:dyDescent="0.3">
      <c r="A47" s="79" t="s">
        <v>80</v>
      </c>
      <c r="B47" s="80">
        <v>0</v>
      </c>
      <c r="C47" s="81">
        <v>0</v>
      </c>
      <c r="D47" s="81">
        <v>0</v>
      </c>
      <c r="E47" s="81">
        <v>0</v>
      </c>
      <c r="F47" s="81">
        <v>0</v>
      </c>
      <c r="G47" s="81">
        <v>0</v>
      </c>
      <c r="H47" s="92">
        <v>0</v>
      </c>
      <c r="I47" s="89" t="str">
        <f>IFERROR(($G47/(B47*Deflactor!$I$7))-1,"na")</f>
        <v>na</v>
      </c>
      <c r="J47" s="89" t="str">
        <f>IFERROR(($G47/(C47*Deflactor!$I$8))-1,"na")</f>
        <v>na</v>
      </c>
      <c r="K47" s="89" t="str">
        <f>IFERROR(($G47/(D47*Deflactor!$I$9))-1,"na")</f>
        <v>na</v>
      </c>
      <c r="L47" s="89" t="str">
        <f>IFERROR(($G47/(E47*Deflactor!$I$10))-1,"na")</f>
        <v>na</v>
      </c>
      <c r="M47" s="89" t="str">
        <f>IFERROR(($G47/(F47*Deflactor!$I$11))-1,"na")</f>
        <v>na</v>
      </c>
      <c r="N47" s="82"/>
    </row>
    <row r="48" spans="1:14" ht="30" customHeight="1" x14ac:dyDescent="0.3">
      <c r="A48" s="79" t="s">
        <v>81</v>
      </c>
      <c r="B48" s="80">
        <v>0</v>
      </c>
      <c r="C48" s="81">
        <v>0</v>
      </c>
      <c r="D48" s="81">
        <v>0</v>
      </c>
      <c r="E48" s="81">
        <v>0</v>
      </c>
      <c r="F48" s="81">
        <v>0</v>
      </c>
      <c r="G48" s="81">
        <v>0</v>
      </c>
      <c r="H48" s="92">
        <v>0</v>
      </c>
      <c r="I48" s="89" t="str">
        <f>IFERROR(($G48/(B48*Deflactor!$I$7))-1,"na")</f>
        <v>na</v>
      </c>
      <c r="J48" s="89" t="str">
        <f>IFERROR(($G48/(C48*Deflactor!$I$8))-1,"na")</f>
        <v>na</v>
      </c>
      <c r="K48" s="89" t="str">
        <f>IFERROR(($G48/(D48*Deflactor!$I$9))-1,"na")</f>
        <v>na</v>
      </c>
      <c r="L48" s="89" t="str">
        <f>IFERROR(($G48/(E48*Deflactor!$I$10))-1,"na")</f>
        <v>na</v>
      </c>
      <c r="M48" s="89" t="str">
        <f>IFERROR(($G48/(F48*Deflactor!$I$11))-1,"na")</f>
        <v>na</v>
      </c>
      <c r="N48" s="82"/>
    </row>
    <row r="49" spans="1:14" ht="30" customHeight="1" x14ac:dyDescent="0.3">
      <c r="A49" s="79" t="s">
        <v>82</v>
      </c>
      <c r="B49" s="80">
        <v>642059.26</v>
      </c>
      <c r="C49" s="81">
        <v>259059.09</v>
      </c>
      <c r="D49" s="81">
        <v>260260.63</v>
      </c>
      <c r="E49" s="81">
        <v>260260.63</v>
      </c>
      <c r="F49" s="81">
        <v>305126.40000000002</v>
      </c>
      <c r="G49" s="81">
        <v>301285.66000000003</v>
      </c>
      <c r="H49" s="92">
        <v>14616</v>
      </c>
      <c r="I49" s="89">
        <f>IFERROR(($G49/(B49*Deflactor!$I$7))-1,"na")</f>
        <v>-0.63068328958147279</v>
      </c>
      <c r="J49" s="89">
        <f>IFERROR(($G49/(C49*Deflactor!$I$8))-1,"na")</f>
        <v>-4.5687472572797372E-2</v>
      </c>
      <c r="K49" s="89">
        <f>IFERROR(($G49/(D49*Deflactor!$I$9))-1,"na")</f>
        <v>-4.3175654048127621E-3</v>
      </c>
      <c r="L49" s="89">
        <f>IFERROR(($G49/(E49*Deflactor!$I$10))-1,"na")</f>
        <v>4.0853485419067193E-2</v>
      </c>
      <c r="M49" s="89">
        <f>IFERROR(($G49/(F49*Deflactor!$I$11))-1,"na")</f>
        <v>-5.4999803153774951E-2</v>
      </c>
      <c r="N49" s="82"/>
    </row>
    <row r="50" spans="1:14" ht="30" customHeight="1" x14ac:dyDescent="0.3">
      <c r="A50" s="79" t="s">
        <v>83</v>
      </c>
      <c r="B50" s="80">
        <v>0</v>
      </c>
      <c r="C50" s="81">
        <v>0</v>
      </c>
      <c r="D50" s="81">
        <v>0</v>
      </c>
      <c r="E50" s="81">
        <v>0</v>
      </c>
      <c r="F50" s="81">
        <v>0</v>
      </c>
      <c r="G50" s="81">
        <v>0</v>
      </c>
      <c r="H50" s="92">
        <v>0</v>
      </c>
      <c r="I50" s="89" t="str">
        <f>IFERROR(($G50/(B50*Deflactor!$I$7))-1,"na")</f>
        <v>na</v>
      </c>
      <c r="J50" s="89" t="str">
        <f>IFERROR(($G50/(C50*Deflactor!$I$8))-1,"na")</f>
        <v>na</v>
      </c>
      <c r="K50" s="89" t="str">
        <f>IFERROR(($G50/(D50*Deflactor!$I$9))-1,"na")</f>
        <v>na</v>
      </c>
      <c r="L50" s="89" t="str">
        <f>IFERROR(($G50/(E50*Deflactor!$I$10))-1,"na")</f>
        <v>na</v>
      </c>
      <c r="M50" s="89" t="str">
        <f>IFERROR(($G50/(F50*Deflactor!$I$11))-1,"na")</f>
        <v>na</v>
      </c>
      <c r="N50" s="82"/>
    </row>
    <row r="51" spans="1:14" ht="30" customHeight="1" x14ac:dyDescent="0.3">
      <c r="A51" s="79" t="s">
        <v>84</v>
      </c>
      <c r="B51" s="80">
        <v>0</v>
      </c>
      <c r="C51" s="81">
        <v>0</v>
      </c>
      <c r="D51" s="81">
        <v>0</v>
      </c>
      <c r="E51" s="81">
        <v>0</v>
      </c>
      <c r="F51" s="81">
        <v>0</v>
      </c>
      <c r="G51" s="81">
        <v>0</v>
      </c>
      <c r="H51" s="92">
        <v>0</v>
      </c>
      <c r="I51" s="89" t="str">
        <f>IFERROR(($G51/(B51*Deflactor!$I$7))-1,"na")</f>
        <v>na</v>
      </c>
      <c r="J51" s="89" t="str">
        <f>IFERROR(($G51/(C51*Deflactor!$I$8))-1,"na")</f>
        <v>na</v>
      </c>
      <c r="K51" s="89" t="str">
        <f>IFERROR(($G51/(D51*Deflactor!$I$9))-1,"na")</f>
        <v>na</v>
      </c>
      <c r="L51" s="89" t="str">
        <f>IFERROR(($G51/(E51*Deflactor!$I$10))-1,"na")</f>
        <v>na</v>
      </c>
      <c r="M51" s="89" t="str">
        <f>IFERROR(($G51/(F51*Deflactor!$I$11))-1,"na")</f>
        <v>na</v>
      </c>
      <c r="N51" s="82"/>
    </row>
    <row r="52" spans="1:14" ht="30" customHeight="1" x14ac:dyDescent="0.3">
      <c r="A52" s="79" t="s">
        <v>85</v>
      </c>
      <c r="B52" s="80">
        <v>3814338.03</v>
      </c>
      <c r="C52" s="81">
        <v>5479457.4299999997</v>
      </c>
      <c r="D52" s="81">
        <v>3950470.63</v>
      </c>
      <c r="E52" s="81">
        <v>3950470.63</v>
      </c>
      <c r="F52" s="81">
        <v>6250608.6399999997</v>
      </c>
      <c r="G52" s="81">
        <v>5942545.5000000009</v>
      </c>
      <c r="H52" s="92">
        <v>3018049.2600000002</v>
      </c>
      <c r="I52" s="89">
        <f>IFERROR(($G52/(B52*Deflactor!$I$7))-1,"na")</f>
        <v>0.2261650940581561</v>
      </c>
      <c r="J52" s="89">
        <f>IFERROR(($G52/(C52*Deflactor!$I$8))-1,"na")</f>
        <v>-0.11009026535465638</v>
      </c>
      <c r="K52" s="89">
        <f>IFERROR(($G52/(D52*Deflactor!$I$9))-1,"na")</f>
        <v>0.29382202248376799</v>
      </c>
      <c r="L52" s="89">
        <f>IFERROR(($G52/(E52*Deflactor!$I$10))-1,"na")</f>
        <v>0.35251874977757702</v>
      </c>
      <c r="M52" s="89">
        <f>IFERROR(($G52/(F52*Deflactor!$I$11))-1,"na")</f>
        <v>-9.0121442721095124E-2</v>
      </c>
      <c r="N52" s="82"/>
    </row>
    <row r="53" spans="1:14" ht="30" customHeight="1" x14ac:dyDescent="0.3">
      <c r="A53" s="79" t="s">
        <v>86</v>
      </c>
      <c r="B53" s="80">
        <v>798673.63</v>
      </c>
      <c r="C53" s="81">
        <v>832627.08000000019</v>
      </c>
      <c r="D53" s="81">
        <v>749468.6100000001</v>
      </c>
      <c r="E53" s="81">
        <v>749468.6100000001</v>
      </c>
      <c r="F53" s="81">
        <v>740226.16</v>
      </c>
      <c r="G53" s="81">
        <v>1055473.28</v>
      </c>
      <c r="H53" s="92">
        <v>14859.6</v>
      </c>
      <c r="I53" s="89">
        <f>IFERROR(($G53/(B53*Deflactor!$I$7))-1,"na")</f>
        <v>4.0096198006852823E-2</v>
      </c>
      <c r="J53" s="89">
        <f>IFERROR(($G53/(C53*Deflactor!$I$8))-1,"na")</f>
        <v>4.017811192131937E-2</v>
      </c>
      <c r="K53" s="89">
        <f>IFERROR(($G53/(D53*Deflactor!$I$9))-1,"na")</f>
        <v>0.21128030593869962</v>
      </c>
      <c r="L53" s="89">
        <f>IFERROR(($G53/(E53*Deflactor!$I$10))-1,"na")</f>
        <v>0.26623236932803462</v>
      </c>
      <c r="M53" s="89">
        <f>IFERROR(($G53/(F53*Deflactor!$I$11))-1,"na")</f>
        <v>0.36463352588062325</v>
      </c>
      <c r="N53" s="263" t="s">
        <v>629</v>
      </c>
    </row>
    <row r="54" spans="1:14" ht="30" customHeight="1" x14ac:dyDescent="0.3">
      <c r="A54" s="79" t="s">
        <v>87</v>
      </c>
      <c r="B54" s="80">
        <v>0</v>
      </c>
      <c r="C54" s="81">
        <v>0</v>
      </c>
      <c r="D54" s="81">
        <v>0</v>
      </c>
      <c r="E54" s="81">
        <v>0</v>
      </c>
      <c r="F54" s="81">
        <v>0</v>
      </c>
      <c r="G54" s="81">
        <v>0</v>
      </c>
      <c r="H54" s="92">
        <v>0</v>
      </c>
      <c r="I54" s="89" t="str">
        <f>IFERROR(($G54/(B54*Deflactor!$I$7))-1,"na")</f>
        <v>na</v>
      </c>
      <c r="J54" s="89" t="str">
        <f>IFERROR(($G54/(C54*Deflactor!$I$8))-1,"na")</f>
        <v>na</v>
      </c>
      <c r="K54" s="89" t="str">
        <f>IFERROR(($G54/(D54*Deflactor!$I$9))-1,"na")</f>
        <v>na</v>
      </c>
      <c r="L54" s="89" t="str">
        <f>IFERROR(($G54/(E54*Deflactor!$I$10))-1,"na")</f>
        <v>na</v>
      </c>
      <c r="M54" s="89" t="str">
        <f>IFERROR(($G54/(F54*Deflactor!$I$11))-1,"na")</f>
        <v>na</v>
      </c>
      <c r="N54" s="82"/>
    </row>
    <row r="55" spans="1:14" ht="30" customHeight="1" x14ac:dyDescent="0.3">
      <c r="A55" s="79" t="s">
        <v>88</v>
      </c>
      <c r="B55" s="80">
        <v>0</v>
      </c>
      <c r="C55" s="81">
        <v>0</v>
      </c>
      <c r="D55" s="81">
        <v>0</v>
      </c>
      <c r="E55" s="81">
        <v>0</v>
      </c>
      <c r="F55" s="81">
        <v>0</v>
      </c>
      <c r="G55" s="81">
        <v>0</v>
      </c>
      <c r="H55" s="92">
        <v>0</v>
      </c>
      <c r="I55" s="89" t="str">
        <f>IFERROR(($G55/(B55*Deflactor!$I$7))-1,"na")</f>
        <v>na</v>
      </c>
      <c r="J55" s="89" t="str">
        <f>IFERROR(($G55/(C55*Deflactor!$I$8))-1,"na")</f>
        <v>na</v>
      </c>
      <c r="K55" s="89" t="str">
        <f>IFERROR(($G55/(D55*Deflactor!$I$9))-1,"na")</f>
        <v>na</v>
      </c>
      <c r="L55" s="89" t="str">
        <f>IFERROR(($G55/(E55*Deflactor!$I$10))-1,"na")</f>
        <v>na</v>
      </c>
      <c r="M55" s="89" t="str">
        <f>IFERROR(($G55/(F55*Deflactor!$I$11))-1,"na")</f>
        <v>na</v>
      </c>
      <c r="N55" s="82"/>
    </row>
    <row r="56" spans="1:14" ht="30" customHeight="1" x14ac:dyDescent="0.3">
      <c r="A56" s="79" t="s">
        <v>89</v>
      </c>
      <c r="B56" s="80">
        <v>0</v>
      </c>
      <c r="C56" s="81">
        <v>0</v>
      </c>
      <c r="D56" s="81">
        <v>0</v>
      </c>
      <c r="E56" s="81">
        <v>0</v>
      </c>
      <c r="F56" s="81">
        <v>0</v>
      </c>
      <c r="G56" s="81">
        <v>0</v>
      </c>
      <c r="H56" s="92">
        <v>0</v>
      </c>
      <c r="I56" s="89" t="str">
        <f>IFERROR(($G56/(B56*Deflactor!$I$7))-1,"na")</f>
        <v>na</v>
      </c>
      <c r="J56" s="89" t="str">
        <f>IFERROR(($G56/(C56*Deflactor!$I$8))-1,"na")</f>
        <v>na</v>
      </c>
      <c r="K56" s="89" t="str">
        <f>IFERROR(($G56/(D56*Deflactor!$I$9))-1,"na")</f>
        <v>na</v>
      </c>
      <c r="L56" s="89" t="str">
        <f>IFERROR(($G56/(E56*Deflactor!$I$10))-1,"na")</f>
        <v>na</v>
      </c>
      <c r="M56" s="89" t="str">
        <f>IFERROR(($G56/(F56*Deflactor!$I$11))-1,"na")</f>
        <v>na</v>
      </c>
      <c r="N56" s="82"/>
    </row>
    <row r="57" spans="1:14" ht="30" customHeight="1" x14ac:dyDescent="0.3">
      <c r="A57" s="79" t="s">
        <v>90</v>
      </c>
      <c r="B57" s="80">
        <v>0</v>
      </c>
      <c r="C57" s="81">
        <v>0</v>
      </c>
      <c r="D57" s="81">
        <v>0</v>
      </c>
      <c r="E57" s="81">
        <v>0</v>
      </c>
      <c r="F57" s="81">
        <v>0</v>
      </c>
      <c r="G57" s="81">
        <v>0</v>
      </c>
      <c r="H57" s="92">
        <v>0</v>
      </c>
      <c r="I57" s="89" t="str">
        <f>IFERROR(($G57/(B57*Deflactor!$I$7))-1,"na")</f>
        <v>na</v>
      </c>
      <c r="J57" s="89" t="str">
        <f>IFERROR(($G57/(C57*Deflactor!$I$8))-1,"na")</f>
        <v>na</v>
      </c>
      <c r="K57" s="89" t="str">
        <f>IFERROR(($G57/(D57*Deflactor!$I$9))-1,"na")</f>
        <v>na</v>
      </c>
      <c r="L57" s="89" t="str">
        <f>IFERROR(($G57/(E57*Deflactor!$I$10))-1,"na")</f>
        <v>na</v>
      </c>
      <c r="M57" s="89" t="str">
        <f>IFERROR(($G57/(F57*Deflactor!$I$11))-1,"na")</f>
        <v>na</v>
      </c>
      <c r="N57" s="82"/>
    </row>
    <row r="58" spans="1:14" ht="30" customHeight="1" x14ac:dyDescent="0.3">
      <c r="A58" s="79" t="s">
        <v>91</v>
      </c>
      <c r="B58" s="80">
        <v>0</v>
      </c>
      <c r="C58" s="81">
        <v>0</v>
      </c>
      <c r="D58" s="81">
        <v>0</v>
      </c>
      <c r="E58" s="81">
        <v>0</v>
      </c>
      <c r="F58" s="81">
        <v>0</v>
      </c>
      <c r="G58" s="81">
        <v>0</v>
      </c>
      <c r="H58" s="92">
        <v>0</v>
      </c>
      <c r="I58" s="89" t="str">
        <f>IFERROR(($G58/(B58*Deflactor!$I$7))-1,"na")</f>
        <v>na</v>
      </c>
      <c r="J58" s="89" t="str">
        <f>IFERROR(($G58/(C58*Deflactor!$I$8))-1,"na")</f>
        <v>na</v>
      </c>
      <c r="K58" s="89" t="str">
        <f>IFERROR(($G58/(D58*Deflactor!$I$9))-1,"na")</f>
        <v>na</v>
      </c>
      <c r="L58" s="89" t="str">
        <f>IFERROR(($G58/(E58*Deflactor!$I$10))-1,"na")</f>
        <v>na</v>
      </c>
      <c r="M58" s="89" t="str">
        <f>IFERROR(($G58/(F58*Deflactor!$I$11))-1,"na")</f>
        <v>na</v>
      </c>
      <c r="N58" s="82"/>
    </row>
    <row r="59" spans="1:14" ht="30" customHeight="1" x14ac:dyDescent="0.3">
      <c r="A59" s="79" t="s">
        <v>92</v>
      </c>
      <c r="B59" s="80">
        <v>0</v>
      </c>
      <c r="C59" s="81">
        <v>0</v>
      </c>
      <c r="D59" s="81">
        <v>0</v>
      </c>
      <c r="E59" s="81">
        <v>0</v>
      </c>
      <c r="F59" s="81">
        <v>0</v>
      </c>
      <c r="G59" s="81">
        <v>0</v>
      </c>
      <c r="H59" s="92">
        <v>0</v>
      </c>
      <c r="I59" s="89" t="str">
        <f>IFERROR(($G59/(B59*Deflactor!$I$7))-1,"na")</f>
        <v>na</v>
      </c>
      <c r="J59" s="89" t="str">
        <f>IFERROR(($G59/(C59*Deflactor!$I$8))-1,"na")</f>
        <v>na</v>
      </c>
      <c r="K59" s="89" t="str">
        <f>IFERROR(($G59/(D59*Deflactor!$I$9))-1,"na")</f>
        <v>na</v>
      </c>
      <c r="L59" s="89" t="str">
        <f>IFERROR(($G59/(E59*Deflactor!$I$10))-1,"na")</f>
        <v>na</v>
      </c>
      <c r="M59" s="89" t="str">
        <f>IFERROR(($G59/(F59*Deflactor!$I$11))-1,"na")</f>
        <v>na</v>
      </c>
      <c r="N59" s="82"/>
    </row>
    <row r="60" spans="1:14" ht="30" customHeight="1" x14ac:dyDescent="0.3">
      <c r="A60" s="79" t="s">
        <v>93</v>
      </c>
      <c r="B60" s="80">
        <v>0</v>
      </c>
      <c r="C60" s="81">
        <v>0</v>
      </c>
      <c r="D60" s="81">
        <v>0</v>
      </c>
      <c r="E60" s="81">
        <v>0</v>
      </c>
      <c r="F60" s="81">
        <v>0</v>
      </c>
      <c r="G60" s="81">
        <v>0</v>
      </c>
      <c r="H60" s="92">
        <v>0</v>
      </c>
      <c r="I60" s="89" t="str">
        <f>IFERROR(($G60/(B60*Deflactor!$I$7))-1,"na")</f>
        <v>na</v>
      </c>
      <c r="J60" s="89" t="str">
        <f>IFERROR(($G60/(C60*Deflactor!$I$8))-1,"na")</f>
        <v>na</v>
      </c>
      <c r="K60" s="89" t="str">
        <f>IFERROR(($G60/(D60*Deflactor!$I$9))-1,"na")</f>
        <v>na</v>
      </c>
      <c r="L60" s="89" t="str">
        <f>IFERROR(($G60/(E60*Deflactor!$I$10))-1,"na")</f>
        <v>na</v>
      </c>
      <c r="M60" s="89" t="str">
        <f>IFERROR(($G60/(F60*Deflactor!$I$11))-1,"na")</f>
        <v>na</v>
      </c>
      <c r="N60" s="82"/>
    </row>
    <row r="61" spans="1:14" ht="30" customHeight="1" x14ac:dyDescent="0.3">
      <c r="A61" s="79" t="s">
        <v>94</v>
      </c>
      <c r="B61" s="80">
        <v>0</v>
      </c>
      <c r="C61" s="81">
        <v>0</v>
      </c>
      <c r="D61" s="81">
        <v>0</v>
      </c>
      <c r="E61" s="81">
        <v>0</v>
      </c>
      <c r="F61" s="81">
        <v>0</v>
      </c>
      <c r="G61" s="81">
        <v>0</v>
      </c>
      <c r="H61" s="92">
        <v>0</v>
      </c>
      <c r="I61" s="89" t="str">
        <f>IFERROR(($G61/(B61*Deflactor!$I$7))-1,"na")</f>
        <v>na</v>
      </c>
      <c r="J61" s="89" t="str">
        <f>IFERROR(($G61/(C61*Deflactor!$I$8))-1,"na")</f>
        <v>na</v>
      </c>
      <c r="K61" s="89" t="str">
        <f>IFERROR(($G61/(D61*Deflactor!$I$9))-1,"na")</f>
        <v>na</v>
      </c>
      <c r="L61" s="89" t="str">
        <f>IFERROR(($G61/(E61*Deflactor!$I$10))-1,"na")</f>
        <v>na</v>
      </c>
      <c r="M61" s="89" t="str">
        <f>IFERROR(($G61/(F61*Deflactor!$I$11))-1,"na")</f>
        <v>na</v>
      </c>
      <c r="N61" s="82"/>
    </row>
    <row r="62" spans="1:14" ht="30" customHeight="1" x14ac:dyDescent="0.3">
      <c r="A62" s="79" t="s">
        <v>95</v>
      </c>
      <c r="B62" s="80">
        <v>188800</v>
      </c>
      <c r="C62" s="81">
        <v>225161.8</v>
      </c>
      <c r="D62" s="81">
        <v>0</v>
      </c>
      <c r="E62" s="81">
        <v>0</v>
      </c>
      <c r="F62" s="81">
        <v>0</v>
      </c>
      <c r="G62" s="81">
        <v>0</v>
      </c>
      <c r="H62" s="92">
        <v>0</v>
      </c>
      <c r="I62" s="89">
        <f>IFERROR(($G62/(B62*Deflactor!$I$7))-1,"na")</f>
        <v>-1</v>
      </c>
      <c r="J62" s="89">
        <f>IFERROR(($G62/(C62*Deflactor!$I$8))-1,"na")</f>
        <v>-1</v>
      </c>
      <c r="K62" s="89" t="str">
        <f>IFERROR(($G62/(D62*Deflactor!$I$9))-1,"na")</f>
        <v>na</v>
      </c>
      <c r="L62" s="89" t="str">
        <f>IFERROR(($G62/(E62*Deflactor!$I$10))-1,"na")</f>
        <v>na</v>
      </c>
      <c r="M62" s="89" t="str">
        <f>IFERROR(($G62/(F62*Deflactor!$I$11))-1,"na")</f>
        <v>na</v>
      </c>
      <c r="N62" s="82"/>
    </row>
    <row r="63" spans="1:14" ht="30" customHeight="1" x14ac:dyDescent="0.3">
      <c r="A63" s="79" t="s">
        <v>96</v>
      </c>
      <c r="B63" s="80">
        <v>4633077.8100000005</v>
      </c>
      <c r="C63" s="81">
        <v>439381.62</v>
      </c>
      <c r="D63" s="81">
        <v>0</v>
      </c>
      <c r="E63" s="81">
        <v>0</v>
      </c>
      <c r="F63" s="81">
        <v>0</v>
      </c>
      <c r="G63" s="81">
        <v>0</v>
      </c>
      <c r="H63" s="92">
        <v>0</v>
      </c>
      <c r="I63" s="89">
        <f>IFERROR(($G63/(B63*Deflactor!$I$7))-1,"na")</f>
        <v>-1</v>
      </c>
      <c r="J63" s="89">
        <f>IFERROR(($G63/(C63*Deflactor!$I$8))-1,"na")</f>
        <v>-1</v>
      </c>
      <c r="K63" s="89" t="str">
        <f>IFERROR(($G63/(D63*Deflactor!$I$9))-1,"na")</f>
        <v>na</v>
      </c>
      <c r="L63" s="89" t="str">
        <f>IFERROR(($G63/(E63*Deflactor!$I$10))-1,"na")</f>
        <v>na</v>
      </c>
      <c r="M63" s="89" t="str">
        <f>IFERROR(($G63/(F63*Deflactor!$I$11))-1,"na")</f>
        <v>na</v>
      </c>
      <c r="N63" s="82"/>
    </row>
    <row r="64" spans="1:14" ht="30" customHeight="1" x14ac:dyDescent="0.3">
      <c r="A64" s="79" t="s">
        <v>97</v>
      </c>
      <c r="B64" s="80">
        <v>0</v>
      </c>
      <c r="C64" s="81">
        <v>72398.17</v>
      </c>
      <c r="D64" s="81">
        <v>0</v>
      </c>
      <c r="E64" s="81">
        <v>0</v>
      </c>
      <c r="F64" s="81">
        <v>0</v>
      </c>
      <c r="G64" s="81">
        <v>0</v>
      </c>
      <c r="H64" s="92">
        <v>0</v>
      </c>
      <c r="I64" s="89" t="str">
        <f>IFERROR(($G64/(B64*Deflactor!$I$7))-1,"na")</f>
        <v>na</v>
      </c>
      <c r="J64" s="89">
        <f>IFERROR(($G64/(C64*Deflactor!$I$8))-1,"na")</f>
        <v>-1</v>
      </c>
      <c r="K64" s="89" t="str">
        <f>IFERROR(($G64/(D64*Deflactor!$I$9))-1,"na")</f>
        <v>na</v>
      </c>
      <c r="L64" s="89" t="str">
        <f>IFERROR(($G64/(E64*Deflactor!$I$10))-1,"na")</f>
        <v>na</v>
      </c>
      <c r="M64" s="89" t="str">
        <f>IFERROR(($G64/(F64*Deflactor!$I$11))-1,"na")</f>
        <v>na</v>
      </c>
      <c r="N64" s="82"/>
    </row>
    <row r="65" spans="1:14" ht="30" customHeight="1" x14ac:dyDescent="0.3">
      <c r="A65" s="79" t="s">
        <v>98</v>
      </c>
      <c r="B65" s="80">
        <v>0</v>
      </c>
      <c r="C65" s="81">
        <v>0</v>
      </c>
      <c r="D65" s="81">
        <v>0</v>
      </c>
      <c r="E65" s="81">
        <v>0</v>
      </c>
      <c r="F65" s="81">
        <v>0</v>
      </c>
      <c r="G65" s="81">
        <v>0</v>
      </c>
      <c r="H65" s="92">
        <v>0</v>
      </c>
      <c r="I65" s="89" t="str">
        <f>IFERROR(($G65/(B65*Deflactor!$I$7))-1,"na")</f>
        <v>na</v>
      </c>
      <c r="J65" s="89" t="str">
        <f>IFERROR(($G65/(C65*Deflactor!$I$8))-1,"na")</f>
        <v>na</v>
      </c>
      <c r="K65" s="89" t="str">
        <f>IFERROR(($G65/(D65*Deflactor!$I$9))-1,"na")</f>
        <v>na</v>
      </c>
      <c r="L65" s="89" t="str">
        <f>IFERROR(($G65/(E65*Deflactor!$I$10))-1,"na")</f>
        <v>na</v>
      </c>
      <c r="M65" s="89" t="str">
        <f>IFERROR(($G65/(F65*Deflactor!$I$11))-1,"na")</f>
        <v>na</v>
      </c>
      <c r="N65" s="82"/>
    </row>
    <row r="66" spans="1:14" ht="30" customHeight="1" x14ac:dyDescent="0.3">
      <c r="A66" s="79" t="s">
        <v>99</v>
      </c>
      <c r="B66" s="80">
        <v>0</v>
      </c>
      <c r="C66" s="81">
        <v>0</v>
      </c>
      <c r="D66" s="81">
        <v>0</v>
      </c>
      <c r="E66" s="81">
        <v>0</v>
      </c>
      <c r="F66" s="81">
        <v>0</v>
      </c>
      <c r="G66" s="81">
        <v>0</v>
      </c>
      <c r="H66" s="92">
        <v>0</v>
      </c>
      <c r="I66" s="89" t="str">
        <f>IFERROR(($G66/(B66*Deflactor!$I$7))-1,"na")</f>
        <v>na</v>
      </c>
      <c r="J66" s="89" t="str">
        <f>IFERROR(($G66/(C66*Deflactor!$I$8))-1,"na")</f>
        <v>na</v>
      </c>
      <c r="K66" s="89" t="str">
        <f>IFERROR(($G66/(D66*Deflactor!$I$9))-1,"na")</f>
        <v>na</v>
      </c>
      <c r="L66" s="89" t="str">
        <f>IFERROR(($G66/(E66*Deflactor!$I$10))-1,"na")</f>
        <v>na</v>
      </c>
      <c r="M66" s="89" t="str">
        <f>IFERROR(($G66/(F66*Deflactor!$I$11))-1,"na")</f>
        <v>na</v>
      </c>
      <c r="N66" s="82"/>
    </row>
    <row r="67" spans="1:14" ht="30" customHeight="1" x14ac:dyDescent="0.3">
      <c r="A67" s="79" t="s">
        <v>100</v>
      </c>
      <c r="B67" s="80">
        <v>0</v>
      </c>
      <c r="C67" s="81">
        <v>136462.82999999999</v>
      </c>
      <c r="D67" s="81">
        <v>0</v>
      </c>
      <c r="E67" s="81">
        <v>0</v>
      </c>
      <c r="F67" s="81">
        <v>0</v>
      </c>
      <c r="G67" s="81">
        <v>0</v>
      </c>
      <c r="H67" s="92">
        <v>0</v>
      </c>
      <c r="I67" s="89" t="str">
        <f>IFERROR(($G67/(B67*Deflactor!$I$7))-1,"na")</f>
        <v>na</v>
      </c>
      <c r="J67" s="89">
        <f>IFERROR(($G67/(C67*Deflactor!$I$8))-1,"na")</f>
        <v>-1</v>
      </c>
      <c r="K67" s="89" t="str">
        <f>IFERROR(($G67/(D67*Deflactor!$I$9))-1,"na")</f>
        <v>na</v>
      </c>
      <c r="L67" s="89" t="str">
        <f>IFERROR(($G67/(E67*Deflactor!$I$10))-1,"na")</f>
        <v>na</v>
      </c>
      <c r="M67" s="89" t="str">
        <f>IFERROR(($G67/(F67*Deflactor!$I$11))-1,"na")</f>
        <v>na</v>
      </c>
      <c r="N67" s="82"/>
    </row>
    <row r="68" spans="1:14" ht="30" customHeight="1" x14ac:dyDescent="0.3">
      <c r="A68" s="83" t="s">
        <v>101</v>
      </c>
      <c r="B68" s="84">
        <v>0</v>
      </c>
      <c r="C68" s="85">
        <v>0</v>
      </c>
      <c r="D68" s="85">
        <v>0</v>
      </c>
      <c r="E68" s="85">
        <v>0</v>
      </c>
      <c r="F68" s="85">
        <v>0</v>
      </c>
      <c r="G68" s="85">
        <v>0</v>
      </c>
      <c r="H68" s="93">
        <v>0</v>
      </c>
      <c r="I68" s="90" t="str">
        <f>IFERROR(($G68/(B68*Deflactor!$I$7))-1,"na")</f>
        <v>na</v>
      </c>
      <c r="J68" s="90" t="str">
        <f>IFERROR(($G68/(C68*Deflactor!$I$8))-1,"na")</f>
        <v>na</v>
      </c>
      <c r="K68" s="90" t="str">
        <f>IFERROR(($G68/(D68*Deflactor!$I$9))-1,"na")</f>
        <v>na</v>
      </c>
      <c r="L68" s="90" t="str">
        <f>IFERROR(($G68/(E68*Deflactor!$I$10))-1,"na")</f>
        <v>na</v>
      </c>
      <c r="M68" s="90" t="str">
        <f>IFERROR(($G68/(F68*Deflactor!$I$11))-1,"na")</f>
        <v>na</v>
      </c>
      <c r="N68" s="86"/>
    </row>
    <row r="70" spans="1:14" x14ac:dyDescent="0.3">
      <c r="A70" s="3" t="s">
        <v>32</v>
      </c>
    </row>
    <row r="71" spans="1:14" x14ac:dyDescent="0.3">
      <c r="A71" s="3" t="s">
        <v>33</v>
      </c>
    </row>
    <row r="72" spans="1:14" x14ac:dyDescent="0.3">
      <c r="A72" s="2" t="s">
        <v>34</v>
      </c>
    </row>
    <row r="73" spans="1:14" x14ac:dyDescent="0.3">
      <c r="A73" s="2" t="s">
        <v>35</v>
      </c>
    </row>
    <row r="74" spans="1:14" x14ac:dyDescent="0.3">
      <c r="A74" s="3" t="s">
        <v>102</v>
      </c>
    </row>
    <row r="75" spans="1:14" x14ac:dyDescent="0.3">
      <c r="A75" s="3" t="s">
        <v>103</v>
      </c>
    </row>
    <row r="76" spans="1:14" x14ac:dyDescent="0.3">
      <c r="A76" s="3" t="s">
        <v>36</v>
      </c>
    </row>
    <row r="77" spans="1:14" x14ac:dyDescent="0.3">
      <c r="A77" s="4" t="s">
        <v>37</v>
      </c>
    </row>
    <row r="78" spans="1:14" x14ac:dyDescent="0.3">
      <c r="A78" s="3"/>
    </row>
    <row r="81" spans="2:10" x14ac:dyDescent="0.3">
      <c r="B81" s="59"/>
      <c r="C81" s="60"/>
      <c r="D81" s="60"/>
      <c r="E81" s="60"/>
      <c r="F81" s="60"/>
      <c r="I81" s="61"/>
      <c r="J81" s="62"/>
    </row>
    <row r="82" spans="2:10" x14ac:dyDescent="0.3">
      <c r="B82" s="60"/>
      <c r="C82" s="60"/>
      <c r="D82" s="60"/>
      <c r="E82" s="60"/>
      <c r="F82" s="60"/>
    </row>
    <row r="83" spans="2:10" x14ac:dyDescent="0.3">
      <c r="B83" s="60"/>
      <c r="C83" s="60"/>
      <c r="D83" s="60"/>
      <c r="E83" s="60"/>
      <c r="F83" s="60"/>
    </row>
  </sheetData>
  <sheetProtection algorithmName="SHA-512" hashValue="3ikkWI7KA+IXkw7vaThM/yRBa75hoOCAj9MhvjAMclK3KvJhJbL4i82/jZ1uLb94Kw9XT+I8wyAHZ6l61inakA==" saltValue="yEEZYWWD2nlOrQoYKbnoYg==" spinCount="100000" sheet="1" objects="1" scenarios="1"/>
  <mergeCells count="5">
    <mergeCell ref="A4:A7"/>
    <mergeCell ref="I4:M5"/>
    <mergeCell ref="N4:N7"/>
    <mergeCell ref="B6:B7"/>
    <mergeCell ref="I6:I7"/>
  </mergeCells>
  <conditionalFormatting sqref="B8:G8">
    <cfRule type="cellIs" dxfId="115" priority="1" operator="equal">
      <formula>""""""</formula>
    </cfRule>
  </conditionalFormatting>
  <dataValidations count="3">
    <dataValidation allowBlank="1" showInputMessage="1" showErrorMessage="1" promptTitle="No modificable" prompt="Esta celda no puede ser modificada." sqref="I8:M68" xr:uid="{00000000-0002-0000-0100-000000000000}"/>
    <dataValidation type="list" allowBlank="1" showInputMessage="1" showErrorMessage="1" promptTitle="Selección institución" prompt="Seleccione el nombre del ente público que reporta" sqref="B2" xr:uid="{00000000-0002-0000-0100-000001000000}">
      <formula1>INDIRECT($B$1)</formula1>
    </dataValidation>
    <dataValidation type="list" allowBlank="1" showInputMessage="1" showErrorMessage="1" promptTitle="Selección ramo" prompt="Seleccione el nombre del ramo correspondiente" sqref="B1" xr:uid="{00000000-0002-0000-0100-000002000000}">
      <formula1>ramo</formula1>
    </dataValidation>
  </dataValidations>
  <pageMargins left="0.31496062992125984" right="0.31496062992125984" top="0.74803149606299213" bottom="0.74803149606299213" header="0.31496062992125984" footer="0.31496062992125984"/>
  <pageSetup scale="45" orientation="landscape" r:id="rId1"/>
  <ignoredErrors>
    <ignoredError sqref="B8:D8" unlockedFormula="1"/>
    <ignoredError sqref="D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39"/>
  <sheetViews>
    <sheetView showGridLines="0" topLeftCell="A2" workbookViewId="0">
      <selection activeCell="D15" sqref="D15"/>
    </sheetView>
  </sheetViews>
  <sheetFormatPr baseColWidth="10" defaultColWidth="11.42578125" defaultRowHeight="15" x14ac:dyDescent="0.3"/>
  <cols>
    <col min="1" max="1" width="30.5703125" style="48" bestFit="1" customWidth="1"/>
    <col min="2" max="8" width="19.7109375" style="48" customWidth="1"/>
    <col min="9" max="13" width="16.7109375" style="48" customWidth="1"/>
    <col min="14" max="16384" width="11.42578125" style="48"/>
  </cols>
  <sheetData>
    <row r="1" spans="1:13" s="208" customFormat="1" ht="24" customHeight="1" x14ac:dyDescent="0.25">
      <c r="A1" s="212" t="s">
        <v>0</v>
      </c>
      <c r="B1" s="209" t="s">
        <v>324</v>
      </c>
      <c r="C1" s="210"/>
      <c r="D1" s="210"/>
      <c r="E1" s="210"/>
    </row>
    <row r="2" spans="1:13" s="208" customFormat="1" ht="24" customHeight="1" x14ac:dyDescent="0.25">
      <c r="A2" s="212" t="s">
        <v>2</v>
      </c>
      <c r="B2" s="209" t="s">
        <v>413</v>
      </c>
      <c r="C2" s="210"/>
      <c r="D2" s="210"/>
      <c r="E2" s="210"/>
    </row>
    <row r="3" spans="1:13" s="208" customFormat="1" ht="24" customHeight="1" x14ac:dyDescent="0.25">
      <c r="A3" s="213" t="s">
        <v>104</v>
      </c>
    </row>
    <row r="4" spans="1:13" ht="15.75" customHeight="1" x14ac:dyDescent="0.3">
      <c r="A4" s="232" t="s">
        <v>5</v>
      </c>
      <c r="B4" s="50" t="s">
        <v>105</v>
      </c>
      <c r="C4" s="49"/>
      <c r="D4" s="50"/>
      <c r="E4" s="50"/>
      <c r="F4" s="50"/>
      <c r="G4" s="50"/>
      <c r="H4" s="50"/>
      <c r="I4" s="241" t="s">
        <v>106</v>
      </c>
      <c r="J4" s="241"/>
      <c r="K4" s="241"/>
      <c r="L4" s="241"/>
      <c r="M4" s="241"/>
    </row>
    <row r="5" spans="1:13" ht="14.25" customHeight="1" x14ac:dyDescent="0.3">
      <c r="A5" s="232"/>
      <c r="B5" s="51" t="s">
        <v>107</v>
      </c>
      <c r="C5" s="51"/>
      <c r="D5" s="51"/>
      <c r="E5" s="51"/>
      <c r="F5" s="51"/>
      <c r="G5" s="51"/>
      <c r="H5" s="51"/>
      <c r="I5" s="241"/>
      <c r="J5" s="241"/>
      <c r="K5" s="241"/>
      <c r="L5" s="241"/>
      <c r="M5" s="241"/>
    </row>
    <row r="6" spans="1:13" ht="14.25" customHeight="1" x14ac:dyDescent="0.3">
      <c r="A6" s="232"/>
      <c r="B6" s="235" t="s">
        <v>9</v>
      </c>
      <c r="C6" s="52" t="s">
        <v>10</v>
      </c>
      <c r="D6" s="52"/>
      <c r="E6" s="52"/>
      <c r="F6" s="52"/>
      <c r="G6" s="52"/>
      <c r="H6" s="52"/>
      <c r="I6" s="235" t="s">
        <v>11</v>
      </c>
      <c r="J6" s="52" t="s">
        <v>12</v>
      </c>
      <c r="K6" s="52"/>
      <c r="L6" s="52"/>
      <c r="M6" s="52"/>
    </row>
    <row r="7" spans="1:13" s="54" customFormat="1" ht="16.5" customHeight="1" x14ac:dyDescent="0.3">
      <c r="A7" s="233"/>
      <c r="B7" s="236"/>
      <c r="C7" s="53" t="s">
        <v>13</v>
      </c>
      <c r="D7" s="53" t="s">
        <v>14</v>
      </c>
      <c r="E7" s="53" t="s">
        <v>15</v>
      </c>
      <c r="F7" s="53" t="s">
        <v>16</v>
      </c>
      <c r="G7" s="53" t="s">
        <v>17</v>
      </c>
      <c r="H7" s="53" t="s">
        <v>18</v>
      </c>
      <c r="I7" s="236"/>
      <c r="J7" s="53" t="s">
        <v>19</v>
      </c>
      <c r="K7" s="53" t="s">
        <v>20</v>
      </c>
      <c r="L7" s="53" t="s">
        <v>21</v>
      </c>
      <c r="M7" s="53" t="s">
        <v>22</v>
      </c>
    </row>
    <row r="8" spans="1:13" ht="19.5" customHeight="1" x14ac:dyDescent="0.3">
      <c r="A8" s="55" t="s">
        <v>23</v>
      </c>
      <c r="B8" s="95">
        <f t="shared" ref="B8:E8" si="0">B9+B24</f>
        <v>375</v>
      </c>
      <c r="C8" s="73">
        <f t="shared" si="0"/>
        <v>317</v>
      </c>
      <c r="D8" s="73">
        <f t="shared" si="0"/>
        <v>317</v>
      </c>
      <c r="E8" s="73">
        <f t="shared" si="0"/>
        <v>294</v>
      </c>
      <c r="F8" s="73">
        <f>F9+F24</f>
        <v>298</v>
      </c>
      <c r="G8" s="73">
        <f>G9+G24</f>
        <v>295</v>
      </c>
      <c r="H8" s="214">
        <f>H9+H24</f>
        <v>303</v>
      </c>
      <c r="I8" s="99">
        <f t="shared" ref="I8:M23" si="1">IF(COUNTBLANK($B8:$G8)&gt;0,"",$G8-B8)</f>
        <v>-80</v>
      </c>
      <c r="J8" s="99">
        <f t="shared" si="1"/>
        <v>-22</v>
      </c>
      <c r="K8" s="99">
        <f t="shared" si="1"/>
        <v>-22</v>
      </c>
      <c r="L8" s="99">
        <f t="shared" si="1"/>
        <v>1</v>
      </c>
      <c r="M8" s="100">
        <f t="shared" si="1"/>
        <v>-3</v>
      </c>
    </row>
    <row r="9" spans="1:13" ht="19.5" customHeight="1" x14ac:dyDescent="0.3">
      <c r="A9" s="56" t="s">
        <v>108</v>
      </c>
      <c r="B9" s="215">
        <f t="shared" ref="B9" si="2">IF(COUNTBLANK(B10:B20)&gt;0,"",SUM(B10:B20))</f>
        <v>233</v>
      </c>
      <c r="C9" s="216">
        <f t="shared" ref="C9:H9" si="3">IF(COUNTBLANK(C10:C20)&gt;0,"",SUM(C10:C20))</f>
        <v>175</v>
      </c>
      <c r="D9" s="216">
        <f t="shared" si="3"/>
        <v>175</v>
      </c>
      <c r="E9" s="216">
        <f t="shared" si="3"/>
        <v>161</v>
      </c>
      <c r="F9" s="216">
        <f t="shared" si="3"/>
        <v>166</v>
      </c>
      <c r="G9" s="216">
        <f t="shared" si="3"/>
        <v>161</v>
      </c>
      <c r="H9" s="217">
        <f t="shared" si="3"/>
        <v>163</v>
      </c>
      <c r="I9" s="101">
        <f t="shared" si="1"/>
        <v>-72</v>
      </c>
      <c r="J9" s="101">
        <f t="shared" si="1"/>
        <v>-14</v>
      </c>
      <c r="K9" s="101">
        <f t="shared" si="1"/>
        <v>-14</v>
      </c>
      <c r="L9" s="101">
        <f t="shared" si="1"/>
        <v>0</v>
      </c>
      <c r="M9" s="102">
        <f t="shared" si="1"/>
        <v>-5</v>
      </c>
    </row>
    <row r="10" spans="1:13" ht="19.5" customHeight="1" x14ac:dyDescent="0.3">
      <c r="A10" s="57" t="s">
        <v>601</v>
      </c>
      <c r="B10" s="40">
        <v>3</v>
      </c>
      <c r="C10" s="41">
        <v>1</v>
      </c>
      <c r="D10" s="41">
        <v>1</v>
      </c>
      <c r="E10" s="41">
        <v>1</v>
      </c>
      <c r="F10" s="41">
        <v>1</v>
      </c>
      <c r="G10" s="41">
        <v>1</v>
      </c>
      <c r="H10" s="42">
        <v>1</v>
      </c>
      <c r="I10" s="103">
        <f t="shared" si="1"/>
        <v>-2</v>
      </c>
      <c r="J10" s="103">
        <f t="shared" si="1"/>
        <v>0</v>
      </c>
      <c r="K10" s="103">
        <f t="shared" si="1"/>
        <v>0</v>
      </c>
      <c r="L10" s="103">
        <f t="shared" si="1"/>
        <v>0</v>
      </c>
      <c r="M10" s="104">
        <f t="shared" si="1"/>
        <v>0</v>
      </c>
    </row>
    <row r="11" spans="1:13" ht="19.5" customHeight="1" x14ac:dyDescent="0.3">
      <c r="A11" s="57" t="s">
        <v>602</v>
      </c>
      <c r="B11" s="40">
        <v>0</v>
      </c>
      <c r="C11" s="41">
        <v>3</v>
      </c>
      <c r="D11" s="41">
        <v>3</v>
      </c>
      <c r="E11" s="41">
        <v>2</v>
      </c>
      <c r="F11" s="41">
        <v>2</v>
      </c>
      <c r="G11" s="41">
        <v>2</v>
      </c>
      <c r="H11" s="42">
        <v>2</v>
      </c>
      <c r="I11" s="103">
        <f t="shared" si="1"/>
        <v>2</v>
      </c>
      <c r="J11" s="103">
        <f t="shared" si="1"/>
        <v>-1</v>
      </c>
      <c r="K11" s="103">
        <f t="shared" si="1"/>
        <v>-1</v>
      </c>
      <c r="L11" s="103">
        <f t="shared" si="1"/>
        <v>0</v>
      </c>
      <c r="M11" s="104">
        <f t="shared" si="1"/>
        <v>0</v>
      </c>
    </row>
    <row r="12" spans="1:13" ht="19.5" customHeight="1" x14ac:dyDescent="0.3">
      <c r="A12" s="57" t="s">
        <v>603</v>
      </c>
      <c r="B12" s="40">
        <v>1</v>
      </c>
      <c r="C12" s="41">
        <v>1</v>
      </c>
      <c r="D12" s="41">
        <v>1</v>
      </c>
      <c r="E12" s="41">
        <v>1</v>
      </c>
      <c r="F12" s="41">
        <v>1</v>
      </c>
      <c r="G12" s="41">
        <v>1</v>
      </c>
      <c r="H12" s="42">
        <v>1</v>
      </c>
      <c r="I12" s="103">
        <f t="shared" si="1"/>
        <v>0</v>
      </c>
      <c r="J12" s="103">
        <f t="shared" si="1"/>
        <v>0</v>
      </c>
      <c r="K12" s="103">
        <f t="shared" si="1"/>
        <v>0</v>
      </c>
      <c r="L12" s="103">
        <f t="shared" si="1"/>
        <v>0</v>
      </c>
      <c r="M12" s="104">
        <f t="shared" si="1"/>
        <v>0</v>
      </c>
    </row>
    <row r="13" spans="1:13" ht="19.5" customHeight="1" x14ac:dyDescent="0.3">
      <c r="A13" s="57" t="s">
        <v>604</v>
      </c>
      <c r="B13" s="40">
        <v>12</v>
      </c>
      <c r="C13" s="41">
        <v>0</v>
      </c>
      <c r="D13" s="41">
        <v>0</v>
      </c>
      <c r="E13" s="41">
        <v>0</v>
      </c>
      <c r="F13" s="41">
        <v>0</v>
      </c>
      <c r="G13" s="41">
        <v>0</v>
      </c>
      <c r="H13" s="42">
        <v>0</v>
      </c>
      <c r="I13" s="103">
        <f t="shared" si="1"/>
        <v>-12</v>
      </c>
      <c r="J13" s="103">
        <f t="shared" si="1"/>
        <v>0</v>
      </c>
      <c r="K13" s="103">
        <f t="shared" si="1"/>
        <v>0</v>
      </c>
      <c r="L13" s="103">
        <f t="shared" si="1"/>
        <v>0</v>
      </c>
      <c r="M13" s="104">
        <f t="shared" si="1"/>
        <v>0</v>
      </c>
    </row>
    <row r="14" spans="1:13" ht="19.5" customHeight="1" x14ac:dyDescent="0.3">
      <c r="A14" s="57" t="s">
        <v>605</v>
      </c>
      <c r="B14" s="40">
        <v>0</v>
      </c>
      <c r="C14" s="41">
        <v>12</v>
      </c>
      <c r="D14" s="41">
        <v>12</v>
      </c>
      <c r="E14" s="41">
        <v>0</v>
      </c>
      <c r="F14" s="41">
        <v>0</v>
      </c>
      <c r="G14" s="41">
        <v>0</v>
      </c>
      <c r="H14" s="42">
        <v>0</v>
      </c>
      <c r="I14" s="103">
        <f t="shared" si="1"/>
        <v>0</v>
      </c>
      <c r="J14" s="103">
        <f t="shared" si="1"/>
        <v>-12</v>
      </c>
      <c r="K14" s="103">
        <f t="shared" si="1"/>
        <v>-12</v>
      </c>
      <c r="L14" s="103">
        <f t="shared" si="1"/>
        <v>0</v>
      </c>
      <c r="M14" s="104">
        <f t="shared" si="1"/>
        <v>0</v>
      </c>
    </row>
    <row r="15" spans="1:13" ht="19.5" customHeight="1" x14ac:dyDescent="0.3">
      <c r="A15" s="57" t="s">
        <v>606</v>
      </c>
      <c r="B15" s="40">
        <v>0</v>
      </c>
      <c r="C15" s="41">
        <v>0</v>
      </c>
      <c r="D15" s="41">
        <v>0</v>
      </c>
      <c r="E15" s="41">
        <v>11</v>
      </c>
      <c r="F15" s="41">
        <v>11</v>
      </c>
      <c r="G15" s="41">
        <v>12</v>
      </c>
      <c r="H15" s="42">
        <v>12</v>
      </c>
      <c r="I15" s="103">
        <f t="shared" si="1"/>
        <v>12</v>
      </c>
      <c r="J15" s="103">
        <f t="shared" si="1"/>
        <v>12</v>
      </c>
      <c r="K15" s="103">
        <f t="shared" si="1"/>
        <v>12</v>
      </c>
      <c r="L15" s="103">
        <f t="shared" si="1"/>
        <v>1</v>
      </c>
      <c r="M15" s="104">
        <f t="shared" si="1"/>
        <v>1</v>
      </c>
    </row>
    <row r="16" spans="1:13" ht="19.5" customHeight="1" x14ac:dyDescent="0.3">
      <c r="A16" s="57" t="s">
        <v>607</v>
      </c>
      <c r="B16" s="40">
        <v>34</v>
      </c>
      <c r="C16" s="41">
        <v>28</v>
      </c>
      <c r="D16" s="41">
        <v>28</v>
      </c>
      <c r="E16" s="41">
        <v>27</v>
      </c>
      <c r="F16" s="41">
        <v>28</v>
      </c>
      <c r="G16" s="41">
        <v>28</v>
      </c>
      <c r="H16" s="42">
        <v>28</v>
      </c>
      <c r="I16" s="103">
        <f t="shared" si="1"/>
        <v>-6</v>
      </c>
      <c r="J16" s="103">
        <f t="shared" si="1"/>
        <v>0</v>
      </c>
      <c r="K16" s="103">
        <f t="shared" si="1"/>
        <v>0</v>
      </c>
      <c r="L16" s="103">
        <f t="shared" si="1"/>
        <v>1</v>
      </c>
      <c r="M16" s="104">
        <f t="shared" si="1"/>
        <v>0</v>
      </c>
    </row>
    <row r="17" spans="1:13" ht="19.5" customHeight="1" x14ac:dyDescent="0.3">
      <c r="A17" s="57" t="s">
        <v>608</v>
      </c>
      <c r="B17" s="40">
        <v>31</v>
      </c>
      <c r="C17" s="41">
        <v>21</v>
      </c>
      <c r="D17" s="41">
        <v>21</v>
      </c>
      <c r="E17" s="41">
        <v>21</v>
      </c>
      <c r="F17" s="41">
        <v>19</v>
      </c>
      <c r="G17" s="41">
        <v>21</v>
      </c>
      <c r="H17" s="42">
        <v>21</v>
      </c>
      <c r="I17" s="103">
        <f t="shared" si="1"/>
        <v>-10</v>
      </c>
      <c r="J17" s="103">
        <f t="shared" si="1"/>
        <v>0</v>
      </c>
      <c r="K17" s="103">
        <f t="shared" si="1"/>
        <v>0</v>
      </c>
      <c r="L17" s="103">
        <f t="shared" si="1"/>
        <v>0</v>
      </c>
      <c r="M17" s="104">
        <f t="shared" si="1"/>
        <v>2</v>
      </c>
    </row>
    <row r="18" spans="1:13" ht="19.5" customHeight="1" x14ac:dyDescent="0.3">
      <c r="A18" s="57" t="s">
        <v>609</v>
      </c>
      <c r="B18" s="40">
        <v>27</v>
      </c>
      <c r="C18" s="41">
        <v>26</v>
      </c>
      <c r="D18" s="41">
        <v>26</v>
      </c>
      <c r="E18" s="41">
        <v>25</v>
      </c>
      <c r="F18" s="41">
        <v>26</v>
      </c>
      <c r="G18" s="41">
        <v>22</v>
      </c>
      <c r="H18" s="42">
        <v>24</v>
      </c>
      <c r="I18" s="103">
        <f t="shared" si="1"/>
        <v>-5</v>
      </c>
      <c r="J18" s="103">
        <f t="shared" si="1"/>
        <v>-4</v>
      </c>
      <c r="K18" s="103">
        <f t="shared" si="1"/>
        <v>-4</v>
      </c>
      <c r="L18" s="103">
        <f t="shared" si="1"/>
        <v>-3</v>
      </c>
      <c r="M18" s="104">
        <f t="shared" si="1"/>
        <v>-4</v>
      </c>
    </row>
    <row r="19" spans="1:13" ht="19.5" customHeight="1" x14ac:dyDescent="0.3">
      <c r="A19" s="57" t="s">
        <v>610</v>
      </c>
      <c r="B19" s="40">
        <v>86</v>
      </c>
      <c r="C19" s="41">
        <v>62</v>
      </c>
      <c r="D19" s="41">
        <v>62</v>
      </c>
      <c r="E19" s="41">
        <v>57</v>
      </c>
      <c r="F19" s="41">
        <v>57</v>
      </c>
      <c r="G19" s="41">
        <v>56</v>
      </c>
      <c r="H19" s="42">
        <v>58</v>
      </c>
      <c r="I19" s="103">
        <f t="shared" si="1"/>
        <v>-30</v>
      </c>
      <c r="J19" s="103">
        <f t="shared" si="1"/>
        <v>-6</v>
      </c>
      <c r="K19" s="103">
        <f t="shared" si="1"/>
        <v>-6</v>
      </c>
      <c r="L19" s="103">
        <f t="shared" si="1"/>
        <v>-1</v>
      </c>
      <c r="M19" s="104">
        <f t="shared" si="1"/>
        <v>-1</v>
      </c>
    </row>
    <row r="20" spans="1:13" ht="19.5" customHeight="1" x14ac:dyDescent="0.3">
      <c r="A20" s="57" t="s">
        <v>611</v>
      </c>
      <c r="B20" s="40">
        <v>39</v>
      </c>
      <c r="C20" s="41">
        <v>21</v>
      </c>
      <c r="D20" s="41">
        <v>21</v>
      </c>
      <c r="E20" s="41">
        <v>16</v>
      </c>
      <c r="F20" s="41">
        <v>21</v>
      </c>
      <c r="G20" s="41">
        <v>18</v>
      </c>
      <c r="H20" s="42">
        <v>16</v>
      </c>
      <c r="I20" s="103">
        <f t="shared" si="1"/>
        <v>-21</v>
      </c>
      <c r="J20" s="103">
        <f t="shared" si="1"/>
        <v>-3</v>
      </c>
      <c r="K20" s="103">
        <f t="shared" si="1"/>
        <v>-3</v>
      </c>
      <c r="L20" s="103">
        <f t="shared" si="1"/>
        <v>2</v>
      </c>
      <c r="M20" s="104">
        <f t="shared" si="1"/>
        <v>-3</v>
      </c>
    </row>
    <row r="21" spans="1:13" ht="19.5" customHeight="1" x14ac:dyDescent="0.3">
      <c r="A21" s="56" t="s">
        <v>109</v>
      </c>
      <c r="B21" s="96" t="str">
        <f>IF(COUNTBLANK(B22:B23)&gt;0,"",SUM(B22:B23))</f>
        <v/>
      </c>
      <c r="C21" s="97" t="str">
        <f t="shared" ref="C21:H21" si="4">IF(COUNTBLANK(C22:C23)&gt;0,"",SUM(C22:C23))</f>
        <v/>
      </c>
      <c r="D21" s="97" t="str">
        <f t="shared" si="4"/>
        <v/>
      </c>
      <c r="E21" s="97" t="str">
        <f t="shared" si="4"/>
        <v/>
      </c>
      <c r="F21" s="97" t="str">
        <f t="shared" si="4"/>
        <v/>
      </c>
      <c r="G21" s="97" t="str">
        <f t="shared" si="4"/>
        <v/>
      </c>
      <c r="H21" s="98" t="str">
        <f t="shared" si="4"/>
        <v/>
      </c>
      <c r="I21" s="101" t="str">
        <f>IF(COUNTBLANK($B21:$G21)&gt;0,"",$G21-B21)</f>
        <v/>
      </c>
      <c r="J21" s="101" t="str">
        <f t="shared" si="1"/>
        <v/>
      </c>
      <c r="K21" s="101" t="str">
        <f t="shared" si="1"/>
        <v/>
      </c>
      <c r="L21" s="101" t="str">
        <f t="shared" si="1"/>
        <v/>
      </c>
      <c r="M21" s="102" t="str">
        <f>IF(COUNTBLANK($B21:$G21)&gt;0,"",$G21-F21)</f>
        <v/>
      </c>
    </row>
    <row r="22" spans="1:13" ht="12.75" customHeight="1" x14ac:dyDescent="0.3">
      <c r="A22" s="57" t="s">
        <v>612</v>
      </c>
      <c r="B22" s="40"/>
      <c r="C22" s="41"/>
      <c r="D22" s="41"/>
      <c r="E22" s="41"/>
      <c r="F22" s="41"/>
      <c r="G22" s="41"/>
      <c r="H22" s="42"/>
      <c r="I22" s="103" t="str">
        <f t="shared" si="1"/>
        <v/>
      </c>
      <c r="J22" s="103" t="str">
        <f t="shared" si="1"/>
        <v/>
      </c>
      <c r="K22" s="103" t="str">
        <f t="shared" si="1"/>
        <v/>
      </c>
      <c r="L22" s="103" t="str">
        <f t="shared" si="1"/>
        <v/>
      </c>
      <c r="M22" s="104" t="str">
        <f t="shared" si="1"/>
        <v/>
      </c>
    </row>
    <row r="23" spans="1:13" ht="12.75" customHeight="1" x14ac:dyDescent="0.3">
      <c r="A23" s="57" t="s">
        <v>613</v>
      </c>
      <c r="B23" s="40"/>
      <c r="C23" s="41"/>
      <c r="D23" s="41"/>
      <c r="E23" s="41"/>
      <c r="F23" s="41"/>
      <c r="G23" s="41"/>
      <c r="H23" s="42"/>
      <c r="I23" s="103" t="str">
        <f t="shared" si="1"/>
        <v/>
      </c>
      <c r="J23" s="103" t="str">
        <f t="shared" si="1"/>
        <v/>
      </c>
      <c r="K23" s="103" t="str">
        <f t="shared" si="1"/>
        <v/>
      </c>
      <c r="L23" s="103" t="str">
        <f t="shared" si="1"/>
        <v/>
      </c>
      <c r="M23" s="104" t="str">
        <f t="shared" si="1"/>
        <v/>
      </c>
    </row>
    <row r="24" spans="1:13" ht="12.75" customHeight="1" x14ac:dyDescent="0.3">
      <c r="A24" s="56" t="s">
        <v>110</v>
      </c>
      <c r="B24" s="218">
        <f t="shared" ref="B24:E24" si="5">IF(COUNTBLANK(B25:B26)&gt;0,"",SUM(B25:B26))</f>
        <v>142</v>
      </c>
      <c r="C24" s="219">
        <f t="shared" si="5"/>
        <v>142</v>
      </c>
      <c r="D24" s="219">
        <f t="shared" si="5"/>
        <v>142</v>
      </c>
      <c r="E24" s="219">
        <f t="shared" si="5"/>
        <v>133</v>
      </c>
      <c r="F24" s="219">
        <f t="shared" ref="F24:H24" si="6">IF(COUNTBLANK(F25:F26)&gt;0,"",SUM(F25:F26))</f>
        <v>132</v>
      </c>
      <c r="G24" s="219">
        <f t="shared" si="6"/>
        <v>134</v>
      </c>
      <c r="H24" s="217">
        <f t="shared" si="6"/>
        <v>140</v>
      </c>
      <c r="I24" s="101">
        <f>IF(COUNTBLANK($B24:$G24)&gt;0,"",$G24-B24)</f>
        <v>-8</v>
      </c>
      <c r="J24" s="101">
        <f t="shared" ref="J24:M26" si="7">IF(COUNTBLANK($B24:$G24)&gt;0,"",$G24-C24)</f>
        <v>-8</v>
      </c>
      <c r="K24" s="101">
        <f t="shared" si="7"/>
        <v>-8</v>
      </c>
      <c r="L24" s="101">
        <f t="shared" si="7"/>
        <v>1</v>
      </c>
      <c r="M24" s="102">
        <f t="shared" si="7"/>
        <v>2</v>
      </c>
    </row>
    <row r="25" spans="1:13" ht="12.75" customHeight="1" x14ac:dyDescent="0.3">
      <c r="A25" s="57" t="s">
        <v>612</v>
      </c>
      <c r="B25" s="40">
        <v>23</v>
      </c>
      <c r="C25" s="41">
        <v>23</v>
      </c>
      <c r="D25" s="41">
        <v>23</v>
      </c>
      <c r="E25" s="41">
        <v>14</v>
      </c>
      <c r="F25" s="41">
        <v>14</v>
      </c>
      <c r="G25" s="41">
        <v>23</v>
      </c>
      <c r="H25" s="42">
        <v>23</v>
      </c>
      <c r="I25" s="103">
        <f>IF(COUNTBLANK($B25:$G25)&gt;0,"",$G25-B25)</f>
        <v>0</v>
      </c>
      <c r="J25" s="103">
        <f t="shared" si="7"/>
        <v>0</v>
      </c>
      <c r="K25" s="103">
        <f t="shared" si="7"/>
        <v>0</v>
      </c>
      <c r="L25" s="103">
        <f t="shared" si="7"/>
        <v>9</v>
      </c>
      <c r="M25" s="104">
        <f t="shared" si="7"/>
        <v>9</v>
      </c>
    </row>
    <row r="26" spans="1:13" ht="12.75" customHeight="1" x14ac:dyDescent="0.3">
      <c r="A26" s="58" t="s">
        <v>613</v>
      </c>
      <c r="B26" s="45">
        <v>119</v>
      </c>
      <c r="C26" s="46">
        <v>119</v>
      </c>
      <c r="D26" s="46">
        <v>119</v>
      </c>
      <c r="E26" s="46">
        <v>119</v>
      </c>
      <c r="F26" s="46">
        <v>118</v>
      </c>
      <c r="G26" s="46">
        <v>111</v>
      </c>
      <c r="H26" s="47">
        <v>117</v>
      </c>
      <c r="I26" s="105">
        <f>IF(COUNTBLANK($B26:$G26)&gt;0,"",$G26-B26)</f>
        <v>-8</v>
      </c>
      <c r="J26" s="106">
        <f t="shared" si="7"/>
        <v>-8</v>
      </c>
      <c r="K26" s="106">
        <f>IF(COUNTBLANK($B26:$G26)&gt;0,"",$G26-D26)</f>
        <v>-8</v>
      </c>
      <c r="L26" s="106">
        <f t="shared" si="7"/>
        <v>-8</v>
      </c>
      <c r="M26" s="107">
        <f t="shared" si="7"/>
        <v>-7</v>
      </c>
    </row>
    <row r="27" spans="1:13" ht="12.75" customHeight="1" x14ac:dyDescent="0.3"/>
    <row r="28" spans="1:13" ht="12.75" customHeight="1" x14ac:dyDescent="0.3">
      <c r="A28" s="3" t="s">
        <v>111</v>
      </c>
    </row>
    <row r="29" spans="1:13" ht="12.75" customHeight="1" x14ac:dyDescent="0.3">
      <c r="A29" s="3" t="s">
        <v>112</v>
      </c>
    </row>
    <row r="30" spans="1:13" ht="12.75" customHeight="1" x14ac:dyDescent="0.3">
      <c r="A30" s="2" t="s">
        <v>113</v>
      </c>
    </row>
    <row r="31" spans="1:13" ht="12.75" customHeight="1" x14ac:dyDescent="0.3">
      <c r="A31" s="2" t="s">
        <v>35</v>
      </c>
    </row>
    <row r="32" spans="1:13" ht="12.75" customHeight="1" x14ac:dyDescent="0.3">
      <c r="A32" s="3" t="s">
        <v>36</v>
      </c>
    </row>
    <row r="33" spans="1:10" ht="12.75" customHeight="1" x14ac:dyDescent="0.3">
      <c r="A33" s="4" t="s">
        <v>114</v>
      </c>
    </row>
    <row r="34" spans="1:10" ht="12.75" customHeight="1" x14ac:dyDescent="0.3">
      <c r="A34" s="3"/>
    </row>
    <row r="37" spans="1:10" ht="12.75" customHeight="1" x14ac:dyDescent="0.3">
      <c r="B37" s="59"/>
      <c r="C37" s="60"/>
      <c r="D37" s="60"/>
      <c r="E37" s="60"/>
      <c r="F37" s="60"/>
      <c r="I37" s="61"/>
      <c r="J37" s="62"/>
    </row>
    <row r="38" spans="1:10" ht="12.75" customHeight="1" x14ac:dyDescent="0.3">
      <c r="B38" s="60"/>
      <c r="C38" s="60"/>
      <c r="D38" s="60"/>
      <c r="E38" s="60"/>
      <c r="F38" s="60"/>
    </row>
    <row r="39" spans="1:10" ht="12.75" customHeight="1" x14ac:dyDescent="0.3">
      <c r="B39" s="60"/>
      <c r="C39" s="60"/>
      <c r="D39" s="60"/>
      <c r="E39" s="60"/>
      <c r="F39" s="60"/>
    </row>
  </sheetData>
  <mergeCells count="4">
    <mergeCell ref="A4:A7"/>
    <mergeCell ref="I4:M5"/>
    <mergeCell ref="B6:B7"/>
    <mergeCell ref="I6:I7"/>
  </mergeCells>
  <conditionalFormatting sqref="B8:F9">
    <cfRule type="cellIs" dxfId="114" priority="3" operator="equal">
      <formula>""""""</formula>
    </cfRule>
  </conditionalFormatting>
  <conditionalFormatting sqref="G9">
    <cfRule type="cellIs" dxfId="113" priority="2" operator="equal">
      <formula>""""""</formula>
    </cfRule>
  </conditionalFormatting>
  <conditionalFormatting sqref="G8">
    <cfRule type="cellIs" dxfId="112" priority="1" operator="equal">
      <formula>""""""</formula>
    </cfRule>
  </conditionalFormatting>
  <dataValidations count="3">
    <dataValidation allowBlank="1" showInputMessage="1" showErrorMessage="1" promptTitle="No modificable" prompt="Esta celda no puede ser modificada." sqref="I8:M26" xr:uid="{6153C3CF-E112-4BE6-8659-B7F845F3CAA3}"/>
    <dataValidation type="list" allowBlank="1" showInputMessage="1" showErrorMessage="1" promptTitle="Selección ramo" prompt="Seleccione el nombre del ramo correspondiente" sqref="B1" xr:uid="{5B5175D0-0CAF-4735-A313-114817B2E182}">
      <formula1>ramo</formula1>
    </dataValidation>
    <dataValidation type="list" allowBlank="1" showInputMessage="1" showErrorMessage="1" promptTitle="Selección institución" prompt="Seleccione el nombre del ente público que reporta" sqref="B2" xr:uid="{826B2F15-985D-4636-9C55-F6CFF80E21F3}">
      <formula1>INDIRECT($B$1)</formula1>
    </dataValidation>
  </dataValidations>
  <pageMargins left="0.31496062992125984" right="0.31496062992125984" top="0.74803149606299213" bottom="0.74803149606299213" header="0.31496062992125984" footer="0.31496062992125984"/>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40"/>
  <sheetViews>
    <sheetView showGridLines="0" zoomScaleNormal="100" workbookViewId="0">
      <selection activeCell="A3" sqref="A3:M34"/>
    </sheetView>
  </sheetViews>
  <sheetFormatPr baseColWidth="10" defaultColWidth="11.42578125" defaultRowHeight="15" x14ac:dyDescent="0.3"/>
  <cols>
    <col min="1" max="1" width="30.5703125" style="48" bestFit="1" customWidth="1"/>
    <col min="2" max="8" width="19.7109375" style="48" customWidth="1"/>
    <col min="9" max="13" width="16.7109375" style="48" customWidth="1"/>
    <col min="14" max="16384" width="11.42578125" style="48"/>
  </cols>
  <sheetData>
    <row r="1" spans="1:13" s="208" customFormat="1" ht="24" customHeight="1" x14ac:dyDescent="0.25">
      <c r="A1" s="212" t="s">
        <v>0</v>
      </c>
      <c r="B1" s="209" t="s">
        <v>324</v>
      </c>
      <c r="C1" s="210"/>
      <c r="D1" s="210"/>
      <c r="E1" s="210"/>
    </row>
    <row r="2" spans="1:13" s="208" customFormat="1" ht="24" customHeight="1" x14ac:dyDescent="0.25">
      <c r="A2" s="212" t="s">
        <v>2</v>
      </c>
      <c r="B2" s="209" t="s">
        <v>413</v>
      </c>
      <c r="C2" s="210"/>
      <c r="D2" s="210"/>
      <c r="E2" s="210"/>
    </row>
    <row r="3" spans="1:13" s="208" customFormat="1" ht="24" customHeight="1" x14ac:dyDescent="0.25">
      <c r="A3" s="213" t="s">
        <v>115</v>
      </c>
    </row>
    <row r="4" spans="1:13" ht="15.75" customHeight="1" x14ac:dyDescent="0.3">
      <c r="A4" s="232" t="s">
        <v>5</v>
      </c>
      <c r="B4" s="50" t="s">
        <v>116</v>
      </c>
      <c r="C4" s="49"/>
      <c r="D4" s="50"/>
      <c r="E4" s="50"/>
      <c r="F4" s="50"/>
      <c r="G4" s="50"/>
      <c r="H4" s="50"/>
      <c r="I4" s="241" t="s">
        <v>7</v>
      </c>
      <c r="J4" s="241"/>
      <c r="K4" s="241"/>
      <c r="L4" s="241"/>
      <c r="M4" s="241"/>
    </row>
    <row r="5" spans="1:13" ht="14.25" customHeight="1" x14ac:dyDescent="0.3">
      <c r="A5" s="232"/>
      <c r="B5" s="51" t="s">
        <v>8</v>
      </c>
      <c r="C5" s="51"/>
      <c r="D5" s="51"/>
      <c r="E5" s="51"/>
      <c r="F5" s="51"/>
      <c r="G5" s="51"/>
      <c r="H5" s="51"/>
      <c r="I5" s="241"/>
      <c r="J5" s="241"/>
      <c r="K5" s="241"/>
      <c r="L5" s="241"/>
      <c r="M5" s="241"/>
    </row>
    <row r="6" spans="1:13" ht="14.25" customHeight="1" x14ac:dyDescent="0.3">
      <c r="A6" s="232"/>
      <c r="B6" s="235" t="s">
        <v>9</v>
      </c>
      <c r="C6" s="52" t="s">
        <v>10</v>
      </c>
      <c r="D6" s="52"/>
      <c r="E6" s="52"/>
      <c r="F6" s="52"/>
      <c r="G6" s="52"/>
      <c r="H6" s="52"/>
      <c r="I6" s="235" t="s">
        <v>11</v>
      </c>
      <c r="J6" s="52" t="s">
        <v>12</v>
      </c>
      <c r="K6" s="52"/>
      <c r="L6" s="52"/>
      <c r="M6" s="52"/>
    </row>
    <row r="7" spans="1:13" s="54" customFormat="1" ht="12.75" customHeight="1" x14ac:dyDescent="0.3">
      <c r="A7" s="233"/>
      <c r="B7" s="236"/>
      <c r="C7" s="53" t="s">
        <v>13</v>
      </c>
      <c r="D7" s="53" t="s">
        <v>14</v>
      </c>
      <c r="E7" s="53" t="s">
        <v>15</v>
      </c>
      <c r="F7" s="53" t="s">
        <v>16</v>
      </c>
      <c r="G7" s="53" t="s">
        <v>17</v>
      </c>
      <c r="H7" s="53" t="s">
        <v>18</v>
      </c>
      <c r="I7" s="236"/>
      <c r="J7" s="53" t="s">
        <v>19</v>
      </c>
      <c r="K7" s="53" t="s">
        <v>20</v>
      </c>
      <c r="L7" s="53" t="s">
        <v>21</v>
      </c>
      <c r="M7" s="53" t="s">
        <v>22</v>
      </c>
    </row>
    <row r="8" spans="1:13" ht="19.5" customHeight="1" x14ac:dyDescent="0.3">
      <c r="A8" s="55" t="s">
        <v>23</v>
      </c>
      <c r="B8" s="34">
        <f>B9+B25</f>
        <v>262604180.39457625</v>
      </c>
      <c r="C8" s="35">
        <f t="shared" ref="C8:H8" si="0">C9+C25</f>
        <v>188434195.10193789</v>
      </c>
      <c r="D8" s="35">
        <f t="shared" si="0"/>
        <v>183353352.65177336</v>
      </c>
      <c r="E8" s="35">
        <f t="shared" si="0"/>
        <v>189370000</v>
      </c>
      <c r="F8" s="35">
        <f t="shared" si="0"/>
        <v>202700000</v>
      </c>
      <c r="G8" s="35">
        <f t="shared" si="0"/>
        <v>211456595.12</v>
      </c>
      <c r="H8" s="220">
        <f t="shared" si="0"/>
        <v>45687655.969999999</v>
      </c>
      <c r="I8" s="63">
        <f>IFERROR(($G8/(B8*[1]Deflactor!$I$7))-1,"na")</f>
        <v>-0.36625403017616465</v>
      </c>
      <c r="J8" s="63">
        <f>IFERROR(($G8/(C8*[1]Deflactor!$I$8))-1,"na")</f>
        <v>-7.918472057983561E-2</v>
      </c>
      <c r="K8" s="63">
        <f>IFERROR(($G8/(D8*[1]Deflactor!$I$9))-1,"na")</f>
        <v>-8.0649411612762067E-3</v>
      </c>
      <c r="L8" s="63">
        <f>IFERROR(($G8/(E8*[1]Deflactor!$I$10))-1,"na")</f>
        <v>3.9906580985320517E-3</v>
      </c>
      <c r="M8" s="64">
        <f>IFERROR(($G8/(F8*[1]Deflactor!$I$11))-1,"na")</f>
        <v>-1.6088818542884242E-3</v>
      </c>
    </row>
    <row r="9" spans="1:13" ht="19.5" customHeight="1" x14ac:dyDescent="0.3">
      <c r="A9" s="56" t="s">
        <v>108</v>
      </c>
      <c r="B9" s="221">
        <f t="shared" ref="B9:H9" si="1">IF(COUNTBLANK(B10:B21)&gt;0,"",SUM(B10:B21))</f>
        <v>223474180.39457625</v>
      </c>
      <c r="C9" s="222">
        <f t="shared" si="1"/>
        <v>142194195.10193789</v>
      </c>
      <c r="D9" s="222">
        <f t="shared" si="1"/>
        <v>138353352.65177336</v>
      </c>
      <c r="E9" s="222">
        <f t="shared" si="1"/>
        <v>143390000</v>
      </c>
      <c r="F9" s="222">
        <f t="shared" si="1"/>
        <v>150000000</v>
      </c>
      <c r="G9" s="222">
        <f t="shared" si="1"/>
        <v>159454907.07999998</v>
      </c>
      <c r="H9" s="223">
        <f t="shared" si="1"/>
        <v>34277430.960000008</v>
      </c>
      <c r="I9" s="65">
        <f>IFERROR(($G9/(B9*[1]Deflactor!$I$7))-1,"na")</f>
        <v>-0.43842709367751476</v>
      </c>
      <c r="J9" s="65">
        <f>IFERROR(($G9/(C9*[1]Deflactor!$I$8))-1,"na")</f>
        <v>-7.9832223303683114E-2</v>
      </c>
      <c r="K9" s="65">
        <f>IFERROR(($G9/(D9*[1]Deflactor!$I$9))-1,"na")</f>
        <v>-8.7137961619870863E-3</v>
      </c>
      <c r="L9" s="65">
        <f>IFERROR(($G9/(E9*[1]Deflactor!$I$10))-1,"na")</f>
        <v>-1.4127631255178574E-4</v>
      </c>
      <c r="M9" s="66">
        <f>IFERROR(($G9/(F9*[1]Deflactor!$I$11))-1,"na")</f>
        <v>1.7372167446464415E-2</v>
      </c>
    </row>
    <row r="10" spans="1:13" ht="19.5" customHeight="1" x14ac:dyDescent="0.3">
      <c r="A10" s="57" t="s">
        <v>614</v>
      </c>
      <c r="B10" s="224">
        <v>3757740.2607189454</v>
      </c>
      <c r="C10" s="225">
        <v>0</v>
      </c>
      <c r="D10" s="225">
        <v>0</v>
      </c>
      <c r="E10" s="225">
        <v>0</v>
      </c>
      <c r="F10" s="225">
        <v>0</v>
      </c>
      <c r="G10" s="225">
        <v>0</v>
      </c>
      <c r="H10" s="226">
        <v>0</v>
      </c>
      <c r="I10" s="67">
        <f>IFERROR(($G10/(B10*[1]Deflactor!$I$7))-1,"na")</f>
        <v>-1</v>
      </c>
      <c r="J10" s="67" t="str">
        <f>IFERROR(($G10/(C10*[1]Deflactor!$I$8))-1,"na")</f>
        <v>na</v>
      </c>
      <c r="K10" s="67" t="str">
        <f>IFERROR(($G10/(D10*[1]Deflactor!$I$9))-1,"na")</f>
        <v>na</v>
      </c>
      <c r="L10" s="67" t="str">
        <f>IFERROR(($G10/(E10*[1]Deflactor!$I$10))-1,"na")</f>
        <v>na</v>
      </c>
      <c r="M10" s="68" t="str">
        <f>IFERROR(($G10/(F10*[1]Deflactor!$I$11))-1,"na")</f>
        <v>na</v>
      </c>
    </row>
    <row r="11" spans="1:13" ht="19.5" customHeight="1" x14ac:dyDescent="0.3">
      <c r="A11" s="57" t="s">
        <v>601</v>
      </c>
      <c r="B11" s="224">
        <v>10405599.988901891</v>
      </c>
      <c r="C11" s="225">
        <v>2290580.5425213282</v>
      </c>
      <c r="D11" s="225">
        <v>2228709.1069333302</v>
      </c>
      <c r="E11" s="225">
        <v>2340000</v>
      </c>
      <c r="F11" s="225">
        <v>2500000</v>
      </c>
      <c r="G11" s="225">
        <v>2591908.6</v>
      </c>
      <c r="H11" s="226">
        <v>555426.41</v>
      </c>
      <c r="I11" s="67">
        <f>IFERROR(($G11/(B11*[1]Deflactor!$I$7))-1,"na")</f>
        <v>-0.80395843226236829</v>
      </c>
      <c r="J11" s="67">
        <f>IFERROR(($G11/(C11*[1]Deflactor!$I$8))-1,"na")</f>
        <v>-7.1493144755830684E-2</v>
      </c>
      <c r="K11" s="67">
        <f>IFERROR(($G11/(D11*[1]Deflactor!$I$9))-1,"na")</f>
        <v>2.6979762010181929E-4</v>
      </c>
      <c r="L11" s="67">
        <f>IFERROR(($G11/(E11*[1]Deflactor!$I$10))-1,"na")</f>
        <v>-4.0823220108160418E-3</v>
      </c>
      <c r="M11" s="68">
        <f>IFERROR(($G11/(F11*[1]Deflactor!$I$11))-1,"na")</f>
        <v>-7.7687597727588154E-3</v>
      </c>
    </row>
    <row r="12" spans="1:13" ht="19.5" customHeight="1" x14ac:dyDescent="0.3">
      <c r="A12" s="57" t="s">
        <v>602</v>
      </c>
      <c r="B12" s="224">
        <v>0</v>
      </c>
      <c r="C12" s="225">
        <v>6651787.4922021618</v>
      </c>
      <c r="D12" s="225">
        <v>6472114.4207999995</v>
      </c>
      <c r="E12" s="225">
        <v>5980000</v>
      </c>
      <c r="F12" s="225">
        <v>4800000</v>
      </c>
      <c r="G12" s="225">
        <v>5044320.8599999994</v>
      </c>
      <c r="H12" s="226">
        <v>1082193</v>
      </c>
      <c r="I12" s="67" t="str">
        <f>IFERROR(($G12/(B12*[1]Deflactor!$I$7))-1,"na")</f>
        <v>na</v>
      </c>
      <c r="J12" s="67">
        <f>IFERROR(($G12/(C12*[1]Deflactor!$I$8))-1,"na")</f>
        <v>-0.37773505430096388</v>
      </c>
      <c r="K12" s="67">
        <f>IFERROR(($G12/(D12*[1]Deflactor!$I$9))-1,"na")</f>
        <v>-0.32964110304088434</v>
      </c>
      <c r="L12" s="67">
        <f>IFERROR(($G12/(E12*[1]Deflactor!$I$10))-1,"na")</f>
        <v>-0.2415601641583579</v>
      </c>
      <c r="M12" s="68">
        <f>IFERROR(($G12/(F12*[1]Deflactor!$I$11))-1,"na")</f>
        <v>5.7607626765576736E-3</v>
      </c>
    </row>
    <row r="13" spans="1:13" ht="19.5" customHeight="1" x14ac:dyDescent="0.3">
      <c r="A13" s="57" t="s">
        <v>603</v>
      </c>
      <c r="B13" s="224">
        <v>3178263.3969660779</v>
      </c>
      <c r="C13" s="225">
        <v>2145028.3921812698</v>
      </c>
      <c r="D13" s="225">
        <v>2087088.5015999998</v>
      </c>
      <c r="E13" s="225">
        <v>2200000</v>
      </c>
      <c r="F13" s="225">
        <v>2300000</v>
      </c>
      <c r="G13" s="225">
        <v>2426245.92</v>
      </c>
      <c r="H13" s="226">
        <v>520303.41</v>
      </c>
      <c r="I13" s="67">
        <f>IFERROR(($G13/(B13*[1]Deflactor!$I$7))-1,"na")</f>
        <v>-0.3991853098891468</v>
      </c>
      <c r="J13" s="67">
        <f>IFERROR(($G13/(C13*[1]Deflactor!$I$8))-1,"na")</f>
        <v>-7.1861533738929895E-2</v>
      </c>
      <c r="K13" s="67">
        <f>IFERROR(($G13/(D13*[1]Deflactor!$I$9))-1,"na")</f>
        <v>-1.2706361090442098E-4</v>
      </c>
      <c r="L13" s="67">
        <f>IFERROR(($G13/(E13*[1]Deflactor!$I$10))-1,"na")</f>
        <v>-8.4108790205994488E-3</v>
      </c>
      <c r="M13" s="68">
        <f>IFERROR(($G13/(F13*[1]Deflactor!$I$11))-1,"na")</f>
        <v>9.5787589558871122E-3</v>
      </c>
    </row>
    <row r="14" spans="1:13" ht="19.5" customHeight="1" x14ac:dyDescent="0.3">
      <c r="A14" s="57" t="s">
        <v>604</v>
      </c>
      <c r="B14" s="224">
        <v>36246341.140885234</v>
      </c>
      <c r="C14" s="225">
        <v>0</v>
      </c>
      <c r="D14" s="225">
        <v>0</v>
      </c>
      <c r="E14" s="225">
        <v>0</v>
      </c>
      <c r="F14" s="225">
        <v>0</v>
      </c>
      <c r="G14" s="225">
        <v>0</v>
      </c>
      <c r="H14" s="226">
        <v>0</v>
      </c>
      <c r="I14" s="67">
        <f>IFERROR(($G14/(B14*[1]Deflactor!$I$7))-1,"na")</f>
        <v>-1</v>
      </c>
      <c r="J14" s="67" t="str">
        <f>IFERROR(($G14/(C14*[1]Deflactor!$I$8))-1,"na")</f>
        <v>na</v>
      </c>
      <c r="K14" s="67" t="str">
        <f>IFERROR(($G14/(D14*[1]Deflactor!$I$9))-1,"na")</f>
        <v>na</v>
      </c>
      <c r="L14" s="67" t="str">
        <f>IFERROR(($G14/(E14*[1]Deflactor!$I$10))-1,"na")</f>
        <v>na</v>
      </c>
      <c r="M14" s="68" t="str">
        <f>IFERROR(($G14/(F14*[1]Deflactor!$I$11))-1,"na")</f>
        <v>na</v>
      </c>
    </row>
    <row r="15" spans="1:13" ht="19.5" customHeight="1" x14ac:dyDescent="0.3">
      <c r="A15" s="57" t="s">
        <v>605</v>
      </c>
      <c r="B15" s="224">
        <v>0</v>
      </c>
      <c r="C15" s="225">
        <v>22407300.828280281</v>
      </c>
      <c r="D15" s="225">
        <v>21802051.7029333</v>
      </c>
      <c r="E15" s="225">
        <v>0</v>
      </c>
      <c r="F15" s="225">
        <v>0</v>
      </c>
      <c r="G15" s="225">
        <v>0</v>
      </c>
      <c r="H15" s="226">
        <v>0</v>
      </c>
      <c r="I15" s="67" t="str">
        <f>IFERROR(($G15/(B15*[1]Deflactor!$I$7))-1,"na")</f>
        <v>na</v>
      </c>
      <c r="J15" s="67">
        <f>IFERROR(($G15/(C15*[1]Deflactor!$I$8))-1,"na")</f>
        <v>-1</v>
      </c>
      <c r="K15" s="67">
        <f>IFERROR(($G15/(D15*[1]Deflactor!$I$9))-1,"na")</f>
        <v>-1</v>
      </c>
      <c r="L15" s="67" t="str">
        <f>IFERROR(($G15/(E15*[1]Deflactor!$I$10))-1,"na")</f>
        <v>na</v>
      </c>
      <c r="M15" s="68" t="str">
        <f>IFERROR(($G15/(F15*[1]Deflactor!$I$11))-1,"na")</f>
        <v>na</v>
      </c>
    </row>
    <row r="16" spans="1:13" ht="19.5" customHeight="1" x14ac:dyDescent="0.3">
      <c r="A16" s="57" t="s">
        <v>606</v>
      </c>
      <c r="B16" s="224">
        <v>0</v>
      </c>
      <c r="C16" s="225">
        <v>0</v>
      </c>
      <c r="D16" s="225">
        <v>0</v>
      </c>
      <c r="E16" s="225">
        <v>23720000</v>
      </c>
      <c r="F16" s="225">
        <v>24200000</v>
      </c>
      <c r="G16" s="225">
        <v>28353822.290000003</v>
      </c>
      <c r="H16" s="226">
        <v>5972350.9999999991</v>
      </c>
      <c r="I16" s="67" t="str">
        <f>IFERROR(($G16/(B16*[1]Deflactor!$I$7))-1,"na")</f>
        <v>na</v>
      </c>
      <c r="J16" s="67" t="str">
        <f>IFERROR(($G16/(C16*[1]Deflactor!$I$8))-1,"na")</f>
        <v>na</v>
      </c>
      <c r="K16" s="67" t="str">
        <f>IFERROR(($G16/(D16*[1]Deflactor!$I$9))-1,"na")</f>
        <v>na</v>
      </c>
      <c r="L16" s="67">
        <f>IFERROR(($G16/(E16*[1]Deflactor!$I$10))-1,"na")</f>
        <v>7.4772496922045573E-2</v>
      </c>
      <c r="M16" s="68">
        <f>IFERROR(($G16/(F16*[1]Deflactor!$I$11))-1,"na")</f>
        <v>0.12131974519009114</v>
      </c>
    </row>
    <row r="17" spans="1:13" ht="19.5" customHeight="1" x14ac:dyDescent="0.3">
      <c r="A17" s="57" t="s">
        <v>607</v>
      </c>
      <c r="B17" s="224">
        <v>52367849.882444695</v>
      </c>
      <c r="C17" s="225">
        <v>34977488.037670761</v>
      </c>
      <c r="D17" s="225">
        <v>34032702.4874667</v>
      </c>
      <c r="E17" s="225">
        <v>34850000</v>
      </c>
      <c r="F17" s="225">
        <v>37600000</v>
      </c>
      <c r="G17" s="225">
        <v>39228983.030000001</v>
      </c>
      <c r="H17" s="226">
        <v>8567941.9600000009</v>
      </c>
      <c r="I17" s="67">
        <f>IFERROR(($G17/(B17*[1]Deflactor!$I$7))-1,"na")</f>
        <v>-0.41042655039381082</v>
      </c>
      <c r="J17" s="67">
        <f>IFERROR(($G17/(C17*[1]Deflactor!$I$8))-1,"na")</f>
        <v>-7.9699978851508591E-2</v>
      </c>
      <c r="K17" s="67">
        <f>IFERROR(($G17/(D17*[1]Deflactor!$I$9))-1,"na")</f>
        <v>-8.5713307287315077E-3</v>
      </c>
      <c r="L17" s="67">
        <f>IFERROR(($G17/(E17*[1]Deflactor!$I$10))-1,"na")</f>
        <v>1.2101068378816082E-2</v>
      </c>
      <c r="M17" s="68">
        <f>IFERROR(($G17/(F17*[1]Deflactor!$I$11))-1,"na")</f>
        <v>-1.4899801019243597E-3</v>
      </c>
    </row>
    <row r="18" spans="1:13" ht="19.5" customHeight="1" x14ac:dyDescent="0.3">
      <c r="A18" s="57" t="s">
        <v>608</v>
      </c>
      <c r="B18" s="224">
        <v>29839721.061162565</v>
      </c>
      <c r="C18" s="225">
        <v>18264747.48982466</v>
      </c>
      <c r="D18" s="225">
        <v>17771393.893708002</v>
      </c>
      <c r="E18" s="225">
        <v>18230000</v>
      </c>
      <c r="F18" s="225">
        <v>17500000</v>
      </c>
      <c r="G18" s="225">
        <v>19622447.91</v>
      </c>
      <c r="H18" s="226">
        <v>4464688.290000001</v>
      </c>
      <c r="I18" s="67">
        <f>IFERROR(($G18/(B18*[1]Deflactor!$I$7))-1,"na")</f>
        <v>-0.48244794567373583</v>
      </c>
      <c r="J18" s="67">
        <f>IFERROR(($G18/(C18*[1]Deflactor!$I$8))-1,"na")</f>
        <v>-0.11844277022080707</v>
      </c>
      <c r="K18" s="67">
        <f>IFERROR(($G18/(D18*[1]Deflactor!$I$9))-1,"na")</f>
        <v>-5.0308496010096238E-2</v>
      </c>
      <c r="L18" s="67">
        <f>IFERROR(($G18/(E18*[1]Deflactor!$I$10))-1,"na")</f>
        <v>-3.2198853394197369E-2</v>
      </c>
      <c r="M18" s="68">
        <f>IFERROR(($G18/(F18*[1]Deflactor!$I$11))-1,"na")</f>
        <v>7.3120172416228479E-2</v>
      </c>
    </row>
    <row r="19" spans="1:13" ht="19.5" customHeight="1" x14ac:dyDescent="0.3">
      <c r="A19" s="57" t="s">
        <v>609</v>
      </c>
      <c r="B19" s="224">
        <v>21413954.287243769</v>
      </c>
      <c r="C19" s="225">
        <v>17481041.893068623</v>
      </c>
      <c r="D19" s="225">
        <v>17008857.161984</v>
      </c>
      <c r="E19" s="225">
        <v>18180000</v>
      </c>
      <c r="F19" s="225">
        <v>19900000</v>
      </c>
      <c r="G19" s="225">
        <v>19832745.82</v>
      </c>
      <c r="H19" s="226">
        <v>4229841.0300000012</v>
      </c>
      <c r="I19" s="67">
        <f>IFERROR(($G19/(B19*[1]Deflactor!$I$7))-1,"na")</f>
        <v>-0.27107711456260797</v>
      </c>
      <c r="J19" s="67">
        <f>IFERROR(($G19/(C19*[1]Deflactor!$I$8))-1,"na")</f>
        <v>-6.9049624546996369E-2</v>
      </c>
      <c r="K19" s="67">
        <f>IFERROR(($G19/(D19*[1]Deflactor!$I$9))-1,"na")</f>
        <v>2.9021739466381646E-3</v>
      </c>
      <c r="L19" s="67">
        <f>IFERROR(($G19/(E19*[1]Deflactor!$I$10))-1,"na")</f>
        <v>-1.9136478994159378E-2</v>
      </c>
      <c r="M19" s="68">
        <f>IFERROR(($G19/(F19*[1]Deflactor!$I$11))-1,"na")</f>
        <v>-4.6187538646956905E-2</v>
      </c>
    </row>
    <row r="20" spans="1:13" ht="19.5" customHeight="1" x14ac:dyDescent="0.3">
      <c r="A20" s="57" t="s">
        <v>610</v>
      </c>
      <c r="B20" s="224">
        <v>48720953.127522126</v>
      </c>
      <c r="C20" s="225">
        <v>29466449.104448806</v>
      </c>
      <c r="D20" s="225">
        <v>28670523.585162703</v>
      </c>
      <c r="E20" s="225">
        <v>30460000</v>
      </c>
      <c r="F20" s="225">
        <v>31900000</v>
      </c>
      <c r="G20" s="225">
        <v>33749663.819999993</v>
      </c>
      <c r="H20" s="226">
        <v>7254190.7500000037</v>
      </c>
      <c r="I20" s="67">
        <f>IFERROR(($G20/(B20*[1]Deflactor!$I$7))-1,"na")</f>
        <v>-0.45480823616976696</v>
      </c>
      <c r="J20" s="67">
        <f>IFERROR(($G20/(C20*[1]Deflactor!$I$8))-1,"na")</f>
        <v>-6.0162766328825557E-2</v>
      </c>
      <c r="K20" s="67">
        <f>IFERROR(($G20/(D20*[1]Deflactor!$I$9))-1,"na")</f>
        <v>1.2475884491866651E-2</v>
      </c>
      <c r="L20" s="67">
        <f>IFERROR(($G20/(E20*[1]Deflactor!$I$10))-1,"na")</f>
        <v>-3.7710264283985495E-3</v>
      </c>
      <c r="M20" s="68">
        <f>IFERROR(($G20/(F20*[1]Deflactor!$I$11))-1,"na")</f>
        <v>1.253953803428276E-2</v>
      </c>
    </row>
    <row r="21" spans="1:13" ht="19.5" customHeight="1" x14ac:dyDescent="0.3">
      <c r="A21" s="57" t="s">
        <v>611</v>
      </c>
      <c r="B21" s="224">
        <v>17543757.248730969</v>
      </c>
      <c r="C21" s="225">
        <v>8509771.321740007</v>
      </c>
      <c r="D21" s="225">
        <v>8279911.7911853287</v>
      </c>
      <c r="E21" s="225">
        <v>7430000</v>
      </c>
      <c r="F21" s="225">
        <v>9300000</v>
      </c>
      <c r="G21" s="225">
        <v>8604768.8299999982</v>
      </c>
      <c r="H21" s="226">
        <v>1630495.1100000003</v>
      </c>
      <c r="I21" s="67">
        <f>IFERROR(($G21/(B21*[1]Deflactor!$I$7))-1,"na")</f>
        <v>-0.61397786453002501</v>
      </c>
      <c r="J21" s="67">
        <f>IFERROR(($G21/(C21*[1]Deflactor!$I$8))-1,"na")</f>
        <v>-0.17027855169367223</v>
      </c>
      <c r="K21" s="67">
        <f>IFERROR(($G21/(D21*[1]Deflactor!$I$9))-1,"na")</f>
        <v>-0.10615058952884338</v>
      </c>
      <c r="L21" s="67">
        <f>IFERROR(($G21/(E21*[1]Deflactor!$I$10))-1,"na")</f>
        <v>4.1285952768129741E-2</v>
      </c>
      <c r="M21" s="68">
        <f>IFERROR(($G21/(F21*[1]Deflactor!$I$11))-1,"na")</f>
        <v>-0.11449813261456554</v>
      </c>
    </row>
    <row r="22" spans="1:13" ht="12.75" customHeight="1" x14ac:dyDescent="0.3">
      <c r="A22" s="56" t="s">
        <v>109</v>
      </c>
      <c r="B22" s="43" t="str">
        <f t="shared" ref="B22:G22" si="2">IF(COUNTBLANK(B23:B24)&gt;0,"",SUM(B23:B24))</f>
        <v/>
      </c>
      <c r="C22" s="44" t="str">
        <f t="shared" si="2"/>
        <v/>
      </c>
      <c r="D22" s="44" t="str">
        <f t="shared" si="2"/>
        <v/>
      </c>
      <c r="E22" s="44" t="str">
        <f t="shared" si="2"/>
        <v/>
      </c>
      <c r="F22" s="44" t="str">
        <f t="shared" si="2"/>
        <v/>
      </c>
      <c r="G22" s="44" t="str">
        <f t="shared" si="2"/>
        <v/>
      </c>
      <c r="H22" s="39"/>
      <c r="I22" s="65" t="str">
        <f>IFERROR(($G22/(B22*[1]Deflactor!$I$7))-1,"na")</f>
        <v>na</v>
      </c>
      <c r="J22" s="65" t="str">
        <f>IFERROR(($G22/(C22*[1]Deflactor!$I$8))-1,"na")</f>
        <v>na</v>
      </c>
      <c r="K22" s="65" t="str">
        <f>IFERROR(($G22/(D22*[1]Deflactor!$I$9))-1,"na")</f>
        <v>na</v>
      </c>
      <c r="L22" s="65" t="str">
        <f>IFERROR(($G22/(E22*[1]Deflactor!$I$10))-1,"na")</f>
        <v>na</v>
      </c>
      <c r="M22" s="66" t="str">
        <f>IFERROR(($G22/(F22*[1]Deflactor!$I$11))-1,"na")</f>
        <v>na</v>
      </c>
    </row>
    <row r="23" spans="1:13" ht="12.75" customHeight="1" x14ac:dyDescent="0.3">
      <c r="A23" s="57"/>
      <c r="B23" s="40"/>
      <c r="C23" s="41"/>
      <c r="D23" s="41"/>
      <c r="E23" s="41"/>
      <c r="F23" s="41"/>
      <c r="G23" s="41"/>
      <c r="H23" s="42"/>
      <c r="I23" s="67" t="str">
        <f>IFERROR(($G23/(B23*[1]Deflactor!$I$7))-1,"na")</f>
        <v>na</v>
      </c>
      <c r="J23" s="67" t="str">
        <f>IFERROR(($G23/(C23*[1]Deflactor!$I$8))-1,"na")</f>
        <v>na</v>
      </c>
      <c r="K23" s="67" t="str">
        <f>IFERROR(($G23/(D23*[1]Deflactor!$I$9))-1,"na")</f>
        <v>na</v>
      </c>
      <c r="L23" s="67" t="str">
        <f>IFERROR(($G23/(E23*[1]Deflactor!$I$10))-1,"na")</f>
        <v>na</v>
      </c>
      <c r="M23" s="68" t="str">
        <f>IFERROR(($G23/(F23*[1]Deflactor!$I$11))-1,"na")</f>
        <v>na</v>
      </c>
    </row>
    <row r="24" spans="1:13" ht="12.75" customHeight="1" x14ac:dyDescent="0.3">
      <c r="A24" s="57"/>
      <c r="B24" s="40"/>
      <c r="C24" s="41"/>
      <c r="D24" s="41"/>
      <c r="E24" s="41"/>
      <c r="F24" s="41"/>
      <c r="G24" s="41"/>
      <c r="H24" s="42"/>
      <c r="I24" s="67" t="str">
        <f>IFERROR(($G24/(B24*[1]Deflactor!$I$7))-1,"na")</f>
        <v>na</v>
      </c>
      <c r="J24" s="67" t="str">
        <f>IFERROR(($G24/(C24*[1]Deflactor!$I$8))-1,"na")</f>
        <v>na</v>
      </c>
      <c r="K24" s="67" t="str">
        <f>IFERROR(($G24/(D24*[1]Deflactor!$I$9))-1,"na")</f>
        <v>na</v>
      </c>
      <c r="L24" s="67" t="str">
        <f>IFERROR(($G24/(E24*[1]Deflactor!$I$10))-1,"na")</f>
        <v>na</v>
      </c>
      <c r="M24" s="68" t="str">
        <f>IFERROR(($G24/(F24*[1]Deflactor!$I$11))-1,"na")</f>
        <v>na</v>
      </c>
    </row>
    <row r="25" spans="1:13" ht="12.75" customHeight="1" x14ac:dyDescent="0.3">
      <c r="A25" s="56" t="s">
        <v>110</v>
      </c>
      <c r="B25" s="227">
        <f t="shared" ref="B25:H25" si="3">IF(COUNTBLANK(B26:B27)&gt;0,"",SUM(B26:B27))</f>
        <v>39130000</v>
      </c>
      <c r="C25" s="228">
        <f t="shared" si="3"/>
        <v>46240000</v>
      </c>
      <c r="D25" s="228">
        <f t="shared" si="3"/>
        <v>45000000</v>
      </c>
      <c r="E25" s="228">
        <f t="shared" si="3"/>
        <v>45980000</v>
      </c>
      <c r="F25" s="228">
        <f t="shared" si="3"/>
        <v>52700000</v>
      </c>
      <c r="G25" s="228">
        <f t="shared" si="3"/>
        <v>52001688.040000007</v>
      </c>
      <c r="H25" s="223">
        <f t="shared" si="3"/>
        <v>11410225.00999999</v>
      </c>
      <c r="I25" s="65">
        <f>IFERROR(($G25/(B25*[1]Deflactor!$I$7))-1,"na")</f>
        <v>4.5931408426694853E-2</v>
      </c>
      <c r="J25" s="65">
        <f>IFERROR(($G25/(C25*[1]Deflactor!$I$8))-1,"na")</f>
        <v>-7.7193562953455808E-2</v>
      </c>
      <c r="K25" s="65">
        <f>IFERROR(($G25/(D25*[1]Deflactor!$I$9))-1,"na")</f>
        <v>-6.0700241672051458E-3</v>
      </c>
      <c r="L25" s="65">
        <f>IFERROR(($G25/(E25*[1]Deflactor!$I$10))-1,"na")</f>
        <v>1.6876218672810195E-2</v>
      </c>
      <c r="M25" s="66">
        <f>IFERROR(($G25/(F25*[1]Deflactor!$I$11))-1,"na")</f>
        <v>-5.5634638877304576E-2</v>
      </c>
    </row>
    <row r="26" spans="1:13" ht="12.75" customHeight="1" x14ac:dyDescent="0.3">
      <c r="A26" s="57" t="s">
        <v>612</v>
      </c>
      <c r="B26" s="224">
        <v>4590000</v>
      </c>
      <c r="C26" s="225">
        <v>5320000</v>
      </c>
      <c r="D26" s="225">
        <v>5290000</v>
      </c>
      <c r="E26" s="225">
        <v>8050000.0000000009</v>
      </c>
      <c r="F26" s="225">
        <v>4200000</v>
      </c>
      <c r="G26" s="225">
        <v>8649832.9900000002</v>
      </c>
      <c r="H26" s="226">
        <v>1983284.23</v>
      </c>
      <c r="I26" s="67">
        <f>IFERROR(($G26/(B26*[1]Deflactor!$I$7))-1,"na")</f>
        <v>0.48316902751186896</v>
      </c>
      <c r="J26" s="67">
        <f>IFERROR(($G26/(C26*[1]Deflactor!$I$8))-1,"na")</f>
        <v>0.33415746031276727</v>
      </c>
      <c r="K26" s="67">
        <f>IFERROR(($G26/(D26*[1]Deflactor!$I$9))-1,"na")</f>
        <v>0.40638074254515089</v>
      </c>
      <c r="L26" s="67">
        <f>IFERROR(($G26/(E26*[1]Deflactor!$I$10))-1,"na")</f>
        <v>-3.3879142947847773E-2</v>
      </c>
      <c r="M26" s="68">
        <f>IFERROR(($G26/(F26*[1]Deflactor!$I$11))-1,"na")</f>
        <v>0.97102282892499647</v>
      </c>
    </row>
    <row r="27" spans="1:13" ht="12.75" customHeight="1" x14ac:dyDescent="0.3">
      <c r="A27" s="58" t="s">
        <v>613</v>
      </c>
      <c r="B27" s="229">
        <v>34540000</v>
      </c>
      <c r="C27" s="230">
        <v>40920000</v>
      </c>
      <c r="D27" s="230">
        <v>39710000</v>
      </c>
      <c r="E27" s="230">
        <v>37930000</v>
      </c>
      <c r="F27" s="230">
        <v>48500000</v>
      </c>
      <c r="G27" s="230">
        <v>43351855.050000004</v>
      </c>
      <c r="H27" s="231">
        <v>9426940.77999999</v>
      </c>
      <c r="I27" s="69">
        <f>IFERROR(($G27/(B27*[1]Deflactor!$I$7))-1,"na")</f>
        <v>-1.2172838000663377E-2</v>
      </c>
      <c r="J27" s="70">
        <f>IFERROR(($G27/(C27*[1]Deflactor!$I$8))-1,"na")</f>
        <v>-0.13067321700468526</v>
      </c>
      <c r="K27" s="70">
        <f>IFERROR(($G27/(D27*[1]Deflactor!$I$9))-1,"na")</f>
        <v>-6.1014989060389935E-2</v>
      </c>
      <c r="L27" s="70">
        <f>IFERROR(($G27/(E27*[1]Deflactor!$I$10))-1,"na")</f>
        <v>2.7648184426733335E-2</v>
      </c>
      <c r="M27" s="71">
        <f>IFERROR(($G27/(F27*[1]Deflactor!$I$11))-1,"na")</f>
        <v>-0.14454105876946266</v>
      </c>
    </row>
    <row r="28" spans="1:13" ht="12.75" customHeight="1" x14ac:dyDescent="0.3"/>
    <row r="29" spans="1:13" ht="12.75" customHeight="1" x14ac:dyDescent="0.3">
      <c r="A29" s="3" t="s">
        <v>32</v>
      </c>
    </row>
    <row r="30" spans="1:13" ht="12.75" customHeight="1" x14ac:dyDescent="0.3">
      <c r="A30" s="3" t="s">
        <v>117</v>
      </c>
    </row>
    <row r="31" spans="1:13" ht="12.75" customHeight="1" x14ac:dyDescent="0.3">
      <c r="A31" s="2" t="s">
        <v>34</v>
      </c>
    </row>
    <row r="32" spans="1:13" ht="12.75" customHeight="1" x14ac:dyDescent="0.3">
      <c r="A32" s="2" t="s">
        <v>35</v>
      </c>
    </row>
    <row r="33" spans="1:10" ht="12.75" customHeight="1" x14ac:dyDescent="0.3">
      <c r="A33" s="3" t="s">
        <v>36</v>
      </c>
    </row>
    <row r="34" spans="1:10" ht="12.75" customHeight="1" x14ac:dyDescent="0.3">
      <c r="A34" s="4" t="s">
        <v>37</v>
      </c>
    </row>
    <row r="35" spans="1:10" ht="12.75" customHeight="1" x14ac:dyDescent="0.3">
      <c r="A35" s="3"/>
    </row>
    <row r="38" spans="1:10" ht="12.75" customHeight="1" x14ac:dyDescent="0.3">
      <c r="B38" s="59"/>
      <c r="C38" s="60"/>
      <c r="D38" s="60"/>
      <c r="E38" s="60"/>
      <c r="F38" s="60"/>
      <c r="I38" s="61"/>
      <c r="J38" s="62"/>
    </row>
    <row r="39" spans="1:10" ht="12.75" customHeight="1" x14ac:dyDescent="0.3">
      <c r="B39" s="60"/>
      <c r="C39" s="60"/>
      <c r="D39" s="60"/>
      <c r="E39" s="60"/>
      <c r="F39" s="60"/>
    </row>
    <row r="40" spans="1:10" ht="12.75" customHeight="1" x14ac:dyDescent="0.3">
      <c r="B40" s="60"/>
      <c r="C40" s="60"/>
      <c r="D40" s="60"/>
      <c r="E40" s="60"/>
      <c r="F40" s="60"/>
    </row>
  </sheetData>
  <mergeCells count="4">
    <mergeCell ref="A4:A7"/>
    <mergeCell ref="I4:M5"/>
    <mergeCell ref="B6:B7"/>
    <mergeCell ref="I6:I7"/>
  </mergeCells>
  <conditionalFormatting sqref="B9:F9">
    <cfRule type="cellIs" dxfId="111" priority="4" operator="equal">
      <formula>""""""</formula>
    </cfRule>
  </conditionalFormatting>
  <conditionalFormatting sqref="G9">
    <cfRule type="cellIs" dxfId="110" priority="3" operator="equal">
      <formula>""""""</formula>
    </cfRule>
  </conditionalFormatting>
  <conditionalFormatting sqref="B8:F8">
    <cfRule type="cellIs" dxfId="109" priority="2" operator="equal">
      <formula>""""""</formula>
    </cfRule>
  </conditionalFormatting>
  <conditionalFormatting sqref="G8">
    <cfRule type="cellIs" dxfId="108" priority="1" operator="equal">
      <formula>""""""</formula>
    </cfRule>
  </conditionalFormatting>
  <dataValidations count="3">
    <dataValidation allowBlank="1" showInputMessage="1" showErrorMessage="1" promptTitle="No modificable" prompt="Esta celda no puede ser modificada." sqref="I8:M27" xr:uid="{0E35DB15-8354-4EA8-9523-7C7E35504020}"/>
    <dataValidation type="list" allowBlank="1" showInputMessage="1" showErrorMessage="1" promptTitle="Selección institución" prompt="Seleccione el nombre del ente público que reporta" sqref="B2" xr:uid="{3D41355B-89E4-4310-A3B8-FD54F557EADC}">
      <formula1>INDIRECT($B$1)</formula1>
    </dataValidation>
    <dataValidation type="list" allowBlank="1" showInputMessage="1" showErrorMessage="1" promptTitle="Selección ramo" prompt="Seleccione el nombre del ramo correspondiente" sqref="B1" xr:uid="{E23E1738-123F-4B89-8E5E-9E0CAEC533C6}">
      <formula1>ramo</formula1>
    </dataValidation>
  </dataValidations>
  <pageMargins left="0.31496062992125984" right="0.31496062992125984" top="0.74803149606299213" bottom="0.74803149606299213" header="0.31496062992125984" footer="0.31496062992125984"/>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N20"/>
  <sheetViews>
    <sheetView showGridLines="0" zoomScaleNormal="100" workbookViewId="0">
      <selection activeCell="E9" sqref="E9"/>
    </sheetView>
  </sheetViews>
  <sheetFormatPr baseColWidth="10" defaultColWidth="11.42578125" defaultRowHeight="15" x14ac:dyDescent="0.3"/>
  <cols>
    <col min="1" max="1" width="38.28515625" style="48" customWidth="1"/>
    <col min="2" max="2" width="19.7109375" style="48" customWidth="1"/>
    <col min="3" max="4" width="16.7109375" style="48" customWidth="1"/>
    <col min="5" max="5" width="19.7109375" style="48" customWidth="1"/>
    <col min="6" max="14" width="16.7109375" style="48" customWidth="1"/>
    <col min="15" max="16384" width="11.42578125" style="48"/>
  </cols>
  <sheetData>
    <row r="1" spans="1:14" s="208" customFormat="1" ht="24" customHeight="1" x14ac:dyDescent="0.25">
      <c r="A1" s="212" t="s">
        <v>0</v>
      </c>
      <c r="B1" s="209" t="s">
        <v>324</v>
      </c>
      <c r="C1" s="210"/>
      <c r="D1" s="210"/>
      <c r="E1" s="210"/>
    </row>
    <row r="2" spans="1:14" s="208" customFormat="1" ht="24" customHeight="1" x14ac:dyDescent="0.25">
      <c r="A2" s="212" t="s">
        <v>2</v>
      </c>
      <c r="B2" s="209" t="s">
        <v>413</v>
      </c>
      <c r="C2" s="210"/>
      <c r="D2" s="210"/>
      <c r="E2" s="210"/>
    </row>
    <row r="3" spans="1:14" s="208" customFormat="1" ht="24" customHeight="1" x14ac:dyDescent="0.25">
      <c r="A3" s="213" t="s">
        <v>118</v>
      </c>
    </row>
    <row r="4" spans="1:14" x14ac:dyDescent="0.3">
      <c r="A4" s="233" t="s">
        <v>119</v>
      </c>
      <c r="B4" s="52" t="s">
        <v>120</v>
      </c>
      <c r="C4" s="52"/>
      <c r="D4" s="52"/>
      <c r="E4" s="52" t="s">
        <v>121</v>
      </c>
      <c r="F4" s="52"/>
      <c r="G4" s="52"/>
      <c r="H4" s="52" t="s">
        <v>122</v>
      </c>
      <c r="I4" s="52"/>
      <c r="J4" s="52"/>
      <c r="K4" s="52"/>
      <c r="L4" s="52"/>
      <c r="M4" s="52" t="s">
        <v>123</v>
      </c>
      <c r="N4" s="52"/>
    </row>
    <row r="5" spans="1:14" s="54" customFormat="1" ht="60" x14ac:dyDescent="0.3">
      <c r="A5" s="242"/>
      <c r="B5" s="108" t="s">
        <v>124</v>
      </c>
      <c r="C5" s="108" t="s">
        <v>125</v>
      </c>
      <c r="D5" s="108" t="s">
        <v>126</v>
      </c>
      <c r="E5" s="108" t="s">
        <v>127</v>
      </c>
      <c r="F5" s="108" t="s">
        <v>128</v>
      </c>
      <c r="G5" s="108" t="s">
        <v>126</v>
      </c>
      <c r="H5" s="108" t="s">
        <v>129</v>
      </c>
      <c r="I5" s="108" t="s">
        <v>130</v>
      </c>
      <c r="J5" s="108" t="s">
        <v>131</v>
      </c>
      <c r="K5" s="108" t="s">
        <v>132</v>
      </c>
      <c r="L5" s="108" t="s">
        <v>133</v>
      </c>
      <c r="M5" s="108" t="s">
        <v>134</v>
      </c>
      <c r="N5" s="108" t="s">
        <v>135</v>
      </c>
    </row>
    <row r="6" spans="1:14" ht="21.75" customHeight="1" x14ac:dyDescent="0.3">
      <c r="A6" s="109" t="s">
        <v>23</v>
      </c>
      <c r="B6" s="110">
        <v>88175069.379999995</v>
      </c>
      <c r="C6" s="111">
        <v>0.79099999999999993</v>
      </c>
      <c r="D6" s="112">
        <f t="shared" ref="D6:L6" si="0">IF(COUNTBLANK(D7:D9)&gt;0,"",SUM(D7:D9))</f>
        <v>3</v>
      </c>
      <c r="E6" s="110">
        <f t="shared" si="0"/>
        <v>117195770.64379309</v>
      </c>
      <c r="F6" s="111">
        <f t="shared" si="0"/>
        <v>1</v>
      </c>
      <c r="G6" s="112">
        <f t="shared" si="0"/>
        <v>3</v>
      </c>
      <c r="H6" s="113">
        <f t="shared" si="0"/>
        <v>58</v>
      </c>
      <c r="I6" s="114">
        <f t="shared" si="0"/>
        <v>30</v>
      </c>
      <c r="J6" s="114">
        <f t="shared" si="0"/>
        <v>0</v>
      </c>
      <c r="K6" s="114">
        <f t="shared" si="0"/>
        <v>30</v>
      </c>
      <c r="L6" s="115">
        <f t="shared" si="0"/>
        <v>0</v>
      </c>
      <c r="M6" s="131">
        <f>IFERROR(($E6/(B6*Deflactor!$I$11))-1,"na")</f>
        <v>0.27203585119930729</v>
      </c>
      <c r="N6" s="132">
        <f>IF(OR(C6="",F6=""),"",F6-C6)</f>
        <v>0.20900000000000007</v>
      </c>
    </row>
    <row r="7" spans="1:14" ht="21.75" customHeight="1" x14ac:dyDescent="0.3">
      <c r="A7" s="116" t="s">
        <v>136</v>
      </c>
      <c r="B7" s="117">
        <v>80916755.379999995</v>
      </c>
      <c r="C7" s="118">
        <v>0.72599999999999998</v>
      </c>
      <c r="D7" s="119">
        <v>1</v>
      </c>
      <c r="E7" s="117">
        <v>109511584.48999999</v>
      </c>
      <c r="F7" s="118">
        <f>IF(COUNTBLANK(E$7:E$9)&gt;0,"",E7/E$6)</f>
        <v>0.93443290562806613</v>
      </c>
      <c r="G7" s="119">
        <v>1</v>
      </c>
      <c r="H7" s="120">
        <v>13</v>
      </c>
      <c r="I7" s="121">
        <v>18</v>
      </c>
      <c r="J7" s="121">
        <v>0</v>
      </c>
      <c r="K7" s="121">
        <v>18</v>
      </c>
      <c r="L7" s="122">
        <v>0</v>
      </c>
      <c r="M7" s="133">
        <f>IFERROR(($E7/(B7*Deflactor!$I$11))-1,"na")</f>
        <v>0.29525365141524818</v>
      </c>
      <c r="N7" s="134">
        <f>IF(OR(C7="",F7=""),"",F7-C7)</f>
        <v>0.20843290562806616</v>
      </c>
    </row>
    <row r="8" spans="1:14" ht="21.75" customHeight="1" x14ac:dyDescent="0.3">
      <c r="A8" s="123" t="s">
        <v>137</v>
      </c>
      <c r="B8" s="117">
        <v>0</v>
      </c>
      <c r="C8" s="118">
        <v>0</v>
      </c>
      <c r="D8" s="119">
        <v>1</v>
      </c>
      <c r="E8" s="117">
        <v>0</v>
      </c>
      <c r="F8" s="118">
        <f>IF(COUNTBLANK(E$7:E$9)&gt;0,"",E8/E$6)</f>
        <v>0</v>
      </c>
      <c r="G8" s="119">
        <v>1</v>
      </c>
      <c r="H8" s="120">
        <v>0</v>
      </c>
      <c r="I8" s="121">
        <v>0</v>
      </c>
      <c r="J8" s="121">
        <v>0</v>
      </c>
      <c r="K8" s="121">
        <v>0</v>
      </c>
      <c r="L8" s="122">
        <v>0</v>
      </c>
      <c r="M8" s="133" t="str">
        <f>IFERROR(($E8/(B8*Deflactor!$I$11))-1,"na")</f>
        <v>na</v>
      </c>
      <c r="N8" s="134">
        <f>IF(OR(C8="",F8=""),"",F8-C8)</f>
        <v>0</v>
      </c>
    </row>
    <row r="9" spans="1:14" ht="21.75" customHeight="1" x14ac:dyDescent="0.3">
      <c r="A9" s="124" t="s">
        <v>138</v>
      </c>
      <c r="B9" s="125">
        <v>7258314</v>
      </c>
      <c r="C9" s="126">
        <v>6.5000000000000002E-2</v>
      </c>
      <c r="D9" s="127">
        <v>1</v>
      </c>
      <c r="E9" s="125">
        <v>7684186.1537931003</v>
      </c>
      <c r="F9" s="126">
        <f>IF(COUNTBLANK(E$7:E$9)&gt;0,"",E9/E$6)</f>
        <v>6.5567094371933879E-2</v>
      </c>
      <c r="G9" s="127">
        <v>1</v>
      </c>
      <c r="H9" s="128">
        <v>45</v>
      </c>
      <c r="I9" s="129">
        <v>12</v>
      </c>
      <c r="J9" s="129">
        <v>0</v>
      </c>
      <c r="K9" s="129">
        <v>12</v>
      </c>
      <c r="L9" s="130">
        <v>0</v>
      </c>
      <c r="M9" s="135">
        <f>IFERROR(($E9/(B9*Deflactor!$I$11))-1,"na")</f>
        <v>1.3200388785447048E-2</v>
      </c>
      <c r="N9" s="136">
        <f>IF(OR(C9="",F9=""),"",F9-C9)</f>
        <v>5.6709437193387668E-4</v>
      </c>
    </row>
    <row r="11" spans="1:14" x14ac:dyDescent="0.3">
      <c r="A11" s="3" t="s">
        <v>32</v>
      </c>
    </row>
    <row r="12" spans="1:14" x14ac:dyDescent="0.3">
      <c r="A12" s="3" t="s">
        <v>139</v>
      </c>
    </row>
    <row r="13" spans="1:14" x14ac:dyDescent="0.3">
      <c r="A13" s="3" t="s">
        <v>36</v>
      </c>
    </row>
    <row r="14" spans="1:14" x14ac:dyDescent="0.3">
      <c r="A14" s="4" t="s">
        <v>140</v>
      </c>
    </row>
    <row r="15" spans="1:14" x14ac:dyDescent="0.3">
      <c r="A15" s="3"/>
    </row>
    <row r="17" spans="2:10" x14ac:dyDescent="0.3">
      <c r="D17" s="62"/>
    </row>
    <row r="18" spans="2:10" x14ac:dyDescent="0.3">
      <c r="B18" s="59"/>
      <c r="C18" s="60"/>
      <c r="D18" s="60"/>
      <c r="E18" s="59"/>
      <c r="F18" s="60"/>
      <c r="I18" s="61"/>
      <c r="J18" s="62"/>
    </row>
    <row r="19" spans="2:10" x14ac:dyDescent="0.3">
      <c r="B19" s="59"/>
      <c r="C19" s="60"/>
      <c r="D19" s="60"/>
      <c r="E19" s="59"/>
      <c r="F19" s="60"/>
    </row>
    <row r="20" spans="2:10" x14ac:dyDescent="0.3">
      <c r="B20" s="59"/>
      <c r="C20" s="60"/>
      <c r="D20" s="60"/>
      <c r="E20" s="59"/>
      <c r="F20" s="60"/>
    </row>
  </sheetData>
  <sheetProtection algorithmName="SHA-512" hashValue="K3LV2S/w0RV6hUmuSUIH2yq0CyRR+XHif1Ps9hd1KxUTpO5YSEyVZy3VNpvjSfZ1UcwGD+mT5rjqpbTxiks0vQ==" saltValue="Uuvc7udlAhcwkHYujXD6wg==" spinCount="100000" sheet="1" objects="1" scenarios="1"/>
  <mergeCells count="1">
    <mergeCell ref="A4:A5"/>
  </mergeCells>
  <conditionalFormatting sqref="B6:G6">
    <cfRule type="cellIs" dxfId="107" priority="1" operator="equal">
      <formula>""""""</formula>
    </cfRule>
  </conditionalFormatting>
  <dataValidations disablePrompts="1" count="3">
    <dataValidation allowBlank="1" showInputMessage="1" showErrorMessage="1" promptTitle="No modificable" prompt="Esta celda no puede ser modificada." sqref="M6:N9" xr:uid="{00000000-0002-0000-0400-000000000000}"/>
    <dataValidation type="list" allowBlank="1" showInputMessage="1" showErrorMessage="1" promptTitle="Selección ramo" prompt="Seleccione el nombre del ramo correspondiente" sqref="B1" xr:uid="{00000000-0002-0000-0400-000001000000}">
      <formula1>ramo</formula1>
    </dataValidation>
    <dataValidation type="list" allowBlank="1" showInputMessage="1" showErrorMessage="1" promptTitle="Selección institución" prompt="Seleccione el nombre del ente público que reporta" sqref="B2" xr:uid="{00000000-0002-0000-0400-000002000000}">
      <formula1>INDIRECT($B$1)</formula1>
    </dataValidation>
  </dataValidations>
  <pageMargins left="0.31496062992125984" right="0.31496062992125984" top="0.74803149606299213" bottom="0.74803149606299213" header="0.31496062992125984" footer="0.31496062992125984"/>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I26"/>
  <sheetViews>
    <sheetView showGridLines="0" zoomScaleNormal="100" workbookViewId="0">
      <selection activeCell="K5" sqref="K5"/>
    </sheetView>
  </sheetViews>
  <sheetFormatPr baseColWidth="10" defaultColWidth="11.42578125" defaultRowHeight="15" x14ac:dyDescent="0.3"/>
  <cols>
    <col min="1" max="1" width="36.28515625" style="48" customWidth="1"/>
    <col min="2" max="3" width="16.7109375" style="48" customWidth="1"/>
    <col min="4" max="4" width="19.7109375" style="48" customWidth="1"/>
    <col min="5" max="6" width="16.7109375" style="48" customWidth="1"/>
    <col min="7" max="8" width="19.7109375" style="48" customWidth="1"/>
    <col min="9" max="9" width="22.85546875" style="48" customWidth="1"/>
    <col min="10" max="16384" width="11.42578125" style="48"/>
  </cols>
  <sheetData>
    <row r="1" spans="1:9" s="208" customFormat="1" ht="24" customHeight="1" x14ac:dyDescent="0.25">
      <c r="A1" s="212" t="s">
        <v>0</v>
      </c>
      <c r="B1" s="209" t="s">
        <v>324</v>
      </c>
      <c r="C1" s="210"/>
      <c r="D1" s="210"/>
      <c r="E1" s="210"/>
    </row>
    <row r="2" spans="1:9" s="208" customFormat="1" ht="24" customHeight="1" x14ac:dyDescent="0.25">
      <c r="A2" s="212" t="s">
        <v>2</v>
      </c>
      <c r="B2" s="209" t="s">
        <v>413</v>
      </c>
      <c r="C2" s="210"/>
      <c r="D2" s="210"/>
      <c r="E2" s="210"/>
    </row>
    <row r="3" spans="1:9" s="208" customFormat="1" ht="24" customHeight="1" x14ac:dyDescent="0.25">
      <c r="A3" s="213" t="s">
        <v>141</v>
      </c>
    </row>
    <row r="4" spans="1:9" ht="27.75" customHeight="1" x14ac:dyDescent="0.3">
      <c r="A4" s="232" t="s">
        <v>142</v>
      </c>
      <c r="B4" s="52" t="s">
        <v>143</v>
      </c>
      <c r="C4" s="52"/>
      <c r="D4" s="52"/>
      <c r="E4" s="52" t="s">
        <v>144</v>
      </c>
      <c r="F4" s="52"/>
      <c r="G4" s="52"/>
      <c r="H4" s="52" t="s">
        <v>23</v>
      </c>
      <c r="I4" s="243" t="s">
        <v>145</v>
      </c>
    </row>
    <row r="5" spans="1:9" s="54" customFormat="1" ht="31.5" x14ac:dyDescent="0.3">
      <c r="A5" s="233"/>
      <c r="B5" s="137" t="s">
        <v>146</v>
      </c>
      <c r="C5" s="137" t="s">
        <v>147</v>
      </c>
      <c r="D5" s="137" t="s">
        <v>148</v>
      </c>
      <c r="E5" s="137" t="s">
        <v>146</v>
      </c>
      <c r="F5" s="137" t="s">
        <v>147</v>
      </c>
      <c r="G5" s="137" t="s">
        <v>149</v>
      </c>
      <c r="H5" s="137" t="s">
        <v>149</v>
      </c>
      <c r="I5" s="244"/>
    </row>
    <row r="6" spans="1:9" ht="21" customHeight="1" x14ac:dyDescent="0.3">
      <c r="A6" s="144" t="s">
        <v>150</v>
      </c>
      <c r="B6" s="145">
        <v>90</v>
      </c>
      <c r="C6" s="145">
        <v>61</v>
      </c>
      <c r="D6" s="146">
        <v>651546.72000000009</v>
      </c>
      <c r="E6" s="145">
        <v>28</v>
      </c>
      <c r="F6" s="145">
        <v>12</v>
      </c>
      <c r="G6" s="146">
        <v>1118838.5</v>
      </c>
      <c r="H6" s="147">
        <f>IF(OR(D6="",G6=""),"",SUM(D6,G6))</f>
        <v>1770385.2200000002</v>
      </c>
      <c r="I6" s="154">
        <f>IF(OR(H6="",H$11=""),"",(H$11/(H6*Deflactor!$I7)-1))</f>
        <v>-0.83498796480144422</v>
      </c>
    </row>
    <row r="7" spans="1:9" ht="21" customHeight="1" x14ac:dyDescent="0.3">
      <c r="A7" s="148" t="s">
        <v>151</v>
      </c>
      <c r="B7" s="141">
        <v>36</v>
      </c>
      <c r="C7" s="141">
        <v>42</v>
      </c>
      <c r="D7" s="142">
        <v>319052.48</v>
      </c>
      <c r="E7" s="141">
        <v>4</v>
      </c>
      <c r="F7" s="141">
        <v>3</v>
      </c>
      <c r="G7" s="142">
        <v>72137.5</v>
      </c>
      <c r="H7" s="143">
        <f>IF(OR(D7="",G7=""),"",SUM(D7,G7))</f>
        <v>391189.98</v>
      </c>
      <c r="I7" s="155">
        <f>IF(OR(H7="",H$11=""),"",(H$11/(H7*Deflactor!$I8)-1))</f>
        <v>-0.22140598332185568</v>
      </c>
    </row>
    <row r="8" spans="1:9" ht="21" customHeight="1" x14ac:dyDescent="0.3">
      <c r="A8" s="148" t="s">
        <v>152</v>
      </c>
      <c r="B8" s="141">
        <v>13</v>
      </c>
      <c r="C8" s="141">
        <v>15</v>
      </c>
      <c r="D8" s="142">
        <v>71922.570000000007</v>
      </c>
      <c r="E8" s="141">
        <v>1</v>
      </c>
      <c r="F8" s="141">
        <v>2</v>
      </c>
      <c r="G8" s="142">
        <v>68827.5</v>
      </c>
      <c r="H8" s="143">
        <f>IF(OR(D8="",G8=""),"",SUM(D8,G8))</f>
        <v>140750.07</v>
      </c>
      <c r="I8" s="155">
        <f>IF(OR(H8="",H$11=""),"",(H$11/(H8*Deflactor!$I9)-1))</f>
        <v>1.2682453347970881</v>
      </c>
    </row>
    <row r="9" spans="1:9" ht="21" customHeight="1" x14ac:dyDescent="0.3">
      <c r="A9" s="148" t="s">
        <v>153</v>
      </c>
      <c r="B9" s="141">
        <v>13</v>
      </c>
      <c r="C9" s="141">
        <v>9</v>
      </c>
      <c r="D9" s="142">
        <v>30674.120000000003</v>
      </c>
      <c r="E9" s="141">
        <v>0</v>
      </c>
      <c r="F9" s="141">
        <v>0</v>
      </c>
      <c r="G9" s="142">
        <v>0</v>
      </c>
      <c r="H9" s="143">
        <f>IF(OR(D9="",G9=""),"",SUM(D9,G9))</f>
        <v>30674.120000000003</v>
      </c>
      <c r="I9" s="155">
        <f>IF(OR(H9="",H$11=""),"",(H$11/(H9*Deflactor!$I10)-1))</f>
        <v>9.8801601719976375</v>
      </c>
    </row>
    <row r="10" spans="1:9" ht="21" customHeight="1" x14ac:dyDescent="0.3">
      <c r="A10" s="148" t="s">
        <v>154</v>
      </c>
      <c r="B10" s="141">
        <v>28</v>
      </c>
      <c r="C10" s="141">
        <v>30</v>
      </c>
      <c r="D10" s="142">
        <v>246400.65999999997</v>
      </c>
      <c r="E10" s="141">
        <v>0</v>
      </c>
      <c r="F10" s="141">
        <v>0</v>
      </c>
      <c r="G10" s="142">
        <v>0</v>
      </c>
      <c r="H10" s="143">
        <f>IF(OR(D10="",G10=""),"",SUM(D10,G10))</f>
        <v>246400.65999999997</v>
      </c>
      <c r="I10" s="155">
        <f>IF(OR(H10="",H$11=""),"",(H$11/(H10*Deflactor!$I11)-1))</f>
        <v>0.44171408320196304</v>
      </c>
    </row>
    <row r="11" spans="1:9" ht="21" customHeight="1" x14ac:dyDescent="0.3">
      <c r="A11" s="148" t="s">
        <v>155</v>
      </c>
      <c r="B11" s="141">
        <v>19</v>
      </c>
      <c r="C11" s="141">
        <v>27</v>
      </c>
      <c r="D11" s="142">
        <v>308737.34999999998</v>
      </c>
      <c r="E11" s="141">
        <v>2</v>
      </c>
      <c r="F11" s="141">
        <v>1</v>
      </c>
      <c r="G11" s="142">
        <v>62445.4</v>
      </c>
      <c r="H11" s="143">
        <f t="shared" ref="H11" si="0">IF(OR(D11="",G11=""),"",SUM(D11,G11))</f>
        <v>371182.75</v>
      </c>
      <c r="I11" s="153"/>
    </row>
    <row r="12" spans="1:9" ht="21" customHeight="1" x14ac:dyDescent="0.3">
      <c r="A12" s="149" t="s">
        <v>156</v>
      </c>
      <c r="B12" s="150"/>
      <c r="C12" s="151"/>
      <c r="D12" s="151"/>
      <c r="E12" s="151"/>
      <c r="F12" s="151"/>
      <c r="G12" s="151"/>
      <c r="H12" s="151"/>
      <c r="I12" s="152"/>
    </row>
    <row r="13" spans="1:9" x14ac:dyDescent="0.3">
      <c r="C13" s="139"/>
    </row>
    <row r="14" spans="1:9" x14ac:dyDescent="0.3">
      <c r="A14" s="3" t="s">
        <v>157</v>
      </c>
    </row>
    <row r="15" spans="1:9" x14ac:dyDescent="0.3">
      <c r="A15" s="3" t="s">
        <v>158</v>
      </c>
    </row>
    <row r="16" spans="1:9" x14ac:dyDescent="0.3">
      <c r="A16" s="3" t="s">
        <v>159</v>
      </c>
    </row>
    <row r="17" spans="1:7" x14ac:dyDescent="0.3">
      <c r="A17" s="3" t="s">
        <v>160</v>
      </c>
    </row>
    <row r="18" spans="1:7" x14ac:dyDescent="0.3">
      <c r="A18" s="33" t="s">
        <v>161</v>
      </c>
    </row>
    <row r="19" spans="1:7" x14ac:dyDescent="0.3">
      <c r="A19" s="140" t="s">
        <v>140</v>
      </c>
    </row>
    <row r="20" spans="1:7" x14ac:dyDescent="0.3">
      <c r="A20" s="140" t="s">
        <v>162</v>
      </c>
    </row>
    <row r="22" spans="1:7" x14ac:dyDescent="0.3">
      <c r="D22" s="138"/>
      <c r="G22" s="138"/>
    </row>
    <row r="23" spans="1:7" x14ac:dyDescent="0.3">
      <c r="B23" s="59"/>
      <c r="C23" s="60"/>
      <c r="D23" s="138"/>
      <c r="E23" s="59"/>
      <c r="F23" s="60"/>
      <c r="G23" s="138"/>
    </row>
    <row r="24" spans="1:7" x14ac:dyDescent="0.3">
      <c r="B24" s="59"/>
      <c r="C24" s="60"/>
      <c r="D24" s="138"/>
      <c r="E24" s="59"/>
      <c r="F24" s="60"/>
      <c r="G24" s="138"/>
    </row>
    <row r="25" spans="1:7" x14ac:dyDescent="0.3">
      <c r="B25" s="59"/>
      <c r="C25" s="60"/>
      <c r="D25" s="138"/>
      <c r="E25" s="59"/>
      <c r="F25" s="60"/>
      <c r="G25" s="138"/>
    </row>
    <row r="26" spans="1:7" x14ac:dyDescent="0.3">
      <c r="D26" s="138"/>
      <c r="G26" s="138"/>
    </row>
  </sheetData>
  <sheetProtection algorithmName="SHA-512" hashValue="ucxAmOF07fVU6CIvG8uQKaD9mdZcnylj3ZAhKfCkNsBE/pzHcjwu+nyJ56jA4k6OAN1fOgpuhJgZkade9DbHyQ==" saltValue="S+beBuyO/tMJcMVbDRno8Q==" spinCount="100000" sheet="1" objects="1" scenarios="1"/>
  <mergeCells count="2">
    <mergeCell ref="A4:A5"/>
    <mergeCell ref="I4:I5"/>
  </mergeCells>
  <dataValidations count="3">
    <dataValidation allowBlank="1" showInputMessage="1" showErrorMessage="1" promptTitle="No modificable" prompt="Esta celda no puede ser modificada." sqref="I6:I10" xr:uid="{00000000-0002-0000-0500-000000000000}"/>
    <dataValidation type="list" allowBlank="1" showInputMessage="1" showErrorMessage="1" promptTitle="Selección institución" prompt="Seleccione el nombre del ente público que reporta" sqref="B2" xr:uid="{00000000-0002-0000-0500-000001000000}">
      <formula1>INDIRECT($B$1)</formula1>
    </dataValidation>
    <dataValidation type="list" allowBlank="1" showInputMessage="1" showErrorMessage="1" promptTitle="Selección ramo" prompt="Seleccione el nombre del ramo correspondiente" sqref="B1" xr:uid="{00000000-0002-0000-0500-000002000000}">
      <formula1>ramo</formula1>
    </dataValidation>
  </dataValidations>
  <pageMargins left="0.31496062992125984" right="0.31496062992125984" top="0.74803149606299213" bottom="0.74803149606299213" header="0.31496062992125984" footer="0.31496062992125984"/>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34"/>
  <sheetViews>
    <sheetView showGridLines="0" zoomScaleNormal="100" workbookViewId="0">
      <selection activeCell="A5" sqref="A5:A7"/>
    </sheetView>
  </sheetViews>
  <sheetFormatPr baseColWidth="10" defaultColWidth="24.140625" defaultRowHeight="15" x14ac:dyDescent="0.3"/>
  <cols>
    <col min="1" max="2" width="56.85546875" style="48" customWidth="1"/>
    <col min="3" max="3" width="32.7109375" style="48" customWidth="1"/>
    <col min="4" max="4" width="19.7109375" style="48" customWidth="1"/>
    <col min="5" max="5" width="6.7109375" style="48" customWidth="1"/>
    <col min="6" max="6" width="50.5703125" style="48" customWidth="1"/>
    <col min="7" max="7" width="16.140625" style="48" customWidth="1"/>
    <col min="8" max="16384" width="24.140625" style="48"/>
  </cols>
  <sheetData>
    <row r="1" spans="1:9" s="208" customFormat="1" ht="24" customHeight="1" x14ac:dyDescent="0.25">
      <c r="A1" s="212" t="s">
        <v>0</v>
      </c>
      <c r="B1" s="209" t="s">
        <v>324</v>
      </c>
      <c r="C1" s="210"/>
      <c r="D1" s="210"/>
      <c r="E1" s="210"/>
    </row>
    <row r="2" spans="1:9" s="208" customFormat="1" ht="24" customHeight="1" x14ac:dyDescent="0.25">
      <c r="A2" s="212" t="s">
        <v>2</v>
      </c>
      <c r="B2" s="209" t="s">
        <v>413</v>
      </c>
      <c r="C2" s="210"/>
      <c r="D2" s="210"/>
      <c r="E2" s="210"/>
    </row>
    <row r="3" spans="1:9" s="208" customFormat="1" ht="24" customHeight="1" x14ac:dyDescent="0.25">
      <c r="A3" s="213" t="s">
        <v>163</v>
      </c>
    </row>
    <row r="4" spans="1:9" ht="33" customHeight="1" x14ac:dyDescent="0.3">
      <c r="A4" s="108" t="s">
        <v>164</v>
      </c>
      <c r="B4" s="157" t="s">
        <v>165</v>
      </c>
      <c r="C4" s="157" t="s">
        <v>166</v>
      </c>
      <c r="D4" s="108" t="s">
        <v>167</v>
      </c>
      <c r="F4" s="158" t="s">
        <v>168</v>
      </c>
      <c r="G4" s="159">
        <v>2018</v>
      </c>
      <c r="H4" s="204">
        <f>IF(G4=2018,Deflactor!I7,IF(G4=2019,Deflactor!I8,IF(G4=2020,Deflactor!I9,IF(G4=2021,Deflactor!I10,IF(G4=2022,Deflactor!I11)))))</f>
        <v>1.2705869458145409</v>
      </c>
      <c r="I4" s="160"/>
    </row>
    <row r="5" spans="1:9" ht="53.25" customHeight="1" x14ac:dyDescent="0.3">
      <c r="A5" s="253" t="s">
        <v>169</v>
      </c>
      <c r="B5" s="161" t="s">
        <v>170</v>
      </c>
      <c r="C5" s="162" t="s">
        <v>171</v>
      </c>
      <c r="D5" s="156">
        <v>443187320.80000001</v>
      </c>
      <c r="F5" s="245" t="s">
        <v>172</v>
      </c>
      <c r="G5" s="246"/>
      <c r="H5" s="204"/>
      <c r="I5" s="160"/>
    </row>
    <row r="6" spans="1:9" ht="50.1" customHeight="1" x14ac:dyDescent="0.3">
      <c r="A6" s="251"/>
      <c r="B6" s="163" t="s">
        <v>173</v>
      </c>
      <c r="C6" s="164" t="s">
        <v>174</v>
      </c>
      <c r="D6" s="165">
        <v>641381976.06999993</v>
      </c>
      <c r="F6" s="205"/>
      <c r="G6" s="205"/>
    </row>
    <row r="7" spans="1:9" ht="50.1" customHeight="1" x14ac:dyDescent="0.3">
      <c r="A7" s="254"/>
      <c r="B7" s="166" t="s">
        <v>175</v>
      </c>
      <c r="C7" s="167"/>
      <c r="D7" s="194">
        <f>IFERROR(D5/(D6*$H$4)-1,"")</f>
        <v>-0.45616621168032867</v>
      </c>
    </row>
    <row r="8" spans="1:9" ht="15.75" thickBot="1" x14ac:dyDescent="0.35">
      <c r="A8" s="168" t="s">
        <v>176</v>
      </c>
      <c r="B8" s="169"/>
      <c r="C8" s="170"/>
      <c r="D8" s="171"/>
      <c r="G8" s="172"/>
    </row>
    <row r="9" spans="1:9" ht="50.1" customHeight="1" x14ac:dyDescent="0.3">
      <c r="A9" s="247" t="s">
        <v>177</v>
      </c>
      <c r="B9" s="173" t="s">
        <v>178</v>
      </c>
      <c r="C9" s="174" t="s">
        <v>179</v>
      </c>
      <c r="D9" s="197">
        <v>4999001.8000000007</v>
      </c>
      <c r="G9" s="172"/>
    </row>
    <row r="10" spans="1:9" ht="50.1" customHeight="1" x14ac:dyDescent="0.3">
      <c r="A10" s="248"/>
      <c r="B10" s="175" t="s">
        <v>180</v>
      </c>
      <c r="C10" s="176" t="s">
        <v>181</v>
      </c>
      <c r="D10" s="198">
        <v>5535970.7700000005</v>
      </c>
      <c r="G10" s="62"/>
    </row>
    <row r="11" spans="1:9" ht="50.1" customHeight="1" x14ac:dyDescent="0.3">
      <c r="A11" s="255"/>
      <c r="B11" s="177" t="s">
        <v>175</v>
      </c>
      <c r="C11" s="178"/>
      <c r="D11" s="199">
        <f>IFERROR(D9/(D10*$H$4)-1,"")</f>
        <v>-0.289301963255161</v>
      </c>
    </row>
    <row r="12" spans="1:9" ht="15.75" thickBot="1" x14ac:dyDescent="0.35">
      <c r="A12" s="168" t="s">
        <v>182</v>
      </c>
      <c r="B12" s="179"/>
      <c r="C12" s="180"/>
      <c r="D12" s="181"/>
    </row>
    <row r="13" spans="1:9" ht="50.1" customHeight="1" x14ac:dyDescent="0.3">
      <c r="A13" s="250" t="s">
        <v>183</v>
      </c>
      <c r="B13" s="182" t="s">
        <v>184</v>
      </c>
      <c r="C13" s="183" t="s">
        <v>185</v>
      </c>
      <c r="D13" s="200">
        <v>308737.34999999998</v>
      </c>
    </row>
    <row r="14" spans="1:9" ht="50.1" customHeight="1" x14ac:dyDescent="0.3">
      <c r="A14" s="251"/>
      <c r="B14" s="163" t="s">
        <v>186</v>
      </c>
      <c r="C14" s="164" t="s">
        <v>187</v>
      </c>
      <c r="D14" s="165">
        <v>651546.72000000009</v>
      </c>
    </row>
    <row r="15" spans="1:9" ht="50.1" customHeight="1" x14ac:dyDescent="0.3">
      <c r="A15" s="254"/>
      <c r="B15" s="166" t="s">
        <v>188</v>
      </c>
      <c r="C15" s="167"/>
      <c r="D15" s="194">
        <f>IFERROR(D13/(D14*$H$4)-1,"")</f>
        <v>-0.62705978204075274</v>
      </c>
    </row>
    <row r="16" spans="1:9" ht="15.75" thickBot="1" x14ac:dyDescent="0.35">
      <c r="A16" s="168" t="s">
        <v>189</v>
      </c>
      <c r="B16" s="169"/>
      <c r="C16" s="170"/>
      <c r="D16" s="171"/>
    </row>
    <row r="17" spans="1:6" ht="69" customHeight="1" x14ac:dyDescent="0.3">
      <c r="A17" s="247" t="s">
        <v>190</v>
      </c>
      <c r="B17" s="173" t="s">
        <v>191</v>
      </c>
      <c r="C17" s="174" t="s">
        <v>192</v>
      </c>
      <c r="D17" s="197">
        <v>62445.4</v>
      </c>
    </row>
    <row r="18" spans="1:6" ht="69" customHeight="1" x14ac:dyDescent="0.3">
      <c r="A18" s="248"/>
      <c r="B18" s="175" t="s">
        <v>193</v>
      </c>
      <c r="C18" s="176" t="s">
        <v>194</v>
      </c>
      <c r="D18" s="198">
        <v>1118838.5</v>
      </c>
    </row>
    <row r="19" spans="1:6" ht="50.1" customHeight="1" thickBot="1" x14ac:dyDescent="0.35">
      <c r="A19" s="249"/>
      <c r="B19" s="184" t="s">
        <v>188</v>
      </c>
      <c r="C19" s="185"/>
      <c r="D19" s="201">
        <f>IFERROR(D17/(D18*$H$4)-1,"")</f>
        <v>-0.9560732916589747</v>
      </c>
    </row>
    <row r="20" spans="1:6" ht="15.75" thickBot="1" x14ac:dyDescent="0.35">
      <c r="A20" s="186" t="s">
        <v>195</v>
      </c>
      <c r="B20" s="187"/>
      <c r="C20" s="188"/>
      <c r="D20" s="189"/>
    </row>
    <row r="21" spans="1:6" ht="50.1" customHeight="1" x14ac:dyDescent="0.3">
      <c r="A21" s="250" t="s">
        <v>196</v>
      </c>
      <c r="B21" s="182" t="s">
        <v>197</v>
      </c>
      <c r="C21" s="183" t="s">
        <v>198</v>
      </c>
      <c r="D21" s="200">
        <v>109511584.48999999</v>
      </c>
    </row>
    <row r="22" spans="1:6" ht="50.1" customHeight="1" x14ac:dyDescent="0.3">
      <c r="A22" s="251"/>
      <c r="B22" s="163" t="s">
        <v>199</v>
      </c>
      <c r="C22" s="164" t="s">
        <v>200</v>
      </c>
      <c r="D22" s="165">
        <v>199000000</v>
      </c>
    </row>
    <row r="23" spans="1:6" ht="50.1" customHeight="1" thickBot="1" x14ac:dyDescent="0.35">
      <c r="A23" s="252"/>
      <c r="B23" s="190" t="s">
        <v>188</v>
      </c>
      <c r="C23" s="191"/>
      <c r="D23" s="202">
        <f>IFERROR(D21/D22,"")</f>
        <v>0.55030946979899498</v>
      </c>
    </row>
    <row r="24" spans="1:6" ht="50.1" customHeight="1" x14ac:dyDescent="0.3">
      <c r="A24" s="247" t="s">
        <v>201</v>
      </c>
      <c r="B24" s="173" t="s">
        <v>202</v>
      </c>
      <c r="C24" s="174" t="s">
        <v>203</v>
      </c>
      <c r="D24" s="197">
        <v>7684186.1537931003</v>
      </c>
    </row>
    <row r="25" spans="1:6" ht="50.1" customHeight="1" x14ac:dyDescent="0.3">
      <c r="A25" s="248"/>
      <c r="B25" s="175" t="s">
        <v>199</v>
      </c>
      <c r="C25" s="176" t="s">
        <v>200</v>
      </c>
      <c r="D25" s="198">
        <v>199000000</v>
      </c>
    </row>
    <row r="26" spans="1:6" ht="50.1" customHeight="1" thickBot="1" x14ac:dyDescent="0.35">
      <c r="A26" s="249"/>
      <c r="B26" s="184" t="s">
        <v>188</v>
      </c>
      <c r="C26" s="185"/>
      <c r="D26" s="201">
        <f>IFERROR(D24/D25,"")</f>
        <v>3.861400077282965E-2</v>
      </c>
    </row>
    <row r="27" spans="1:6" ht="50.1" customHeight="1" x14ac:dyDescent="0.3">
      <c r="A27" s="250" t="s">
        <v>204</v>
      </c>
      <c r="B27" s="182" t="s">
        <v>205</v>
      </c>
      <c r="C27" s="183" t="s">
        <v>206</v>
      </c>
      <c r="D27" s="200">
        <v>0</v>
      </c>
    </row>
    <row r="28" spans="1:6" ht="50.1" customHeight="1" x14ac:dyDescent="0.3">
      <c r="A28" s="251"/>
      <c r="B28" s="163" t="s">
        <v>207</v>
      </c>
      <c r="C28" s="164" t="s">
        <v>200</v>
      </c>
      <c r="D28" s="165">
        <v>199000000</v>
      </c>
    </row>
    <row r="29" spans="1:6" ht="50.1" customHeight="1" thickBot="1" x14ac:dyDescent="0.35">
      <c r="A29" s="252"/>
      <c r="B29" s="190" t="s">
        <v>188</v>
      </c>
      <c r="C29" s="191"/>
      <c r="D29" s="202">
        <f>IFERROR(D27/D28,"")</f>
        <v>0</v>
      </c>
      <c r="F29" s="192"/>
    </row>
    <row r="30" spans="1:6" ht="15.75" thickBot="1" x14ac:dyDescent="0.35">
      <c r="A30" s="108" t="s">
        <v>164</v>
      </c>
      <c r="B30" s="157" t="s">
        <v>165</v>
      </c>
      <c r="C30" s="157" t="s">
        <v>166</v>
      </c>
      <c r="D30" s="108" t="s">
        <v>208</v>
      </c>
      <c r="F30" s="192"/>
    </row>
    <row r="31" spans="1:6" ht="96" customHeight="1" x14ac:dyDescent="0.3">
      <c r="A31" s="247" t="s">
        <v>209</v>
      </c>
      <c r="B31" s="173" t="s">
        <v>210</v>
      </c>
      <c r="C31" s="174"/>
      <c r="D31" s="195">
        <v>100</v>
      </c>
    </row>
    <row r="32" spans="1:6" ht="50.1" customHeight="1" x14ac:dyDescent="0.3">
      <c r="A32" s="248"/>
      <c r="B32" s="175" t="s">
        <v>211</v>
      </c>
      <c r="C32" s="176" t="s">
        <v>212</v>
      </c>
      <c r="D32" s="196">
        <v>1</v>
      </c>
    </row>
    <row r="33" spans="1:4" ht="50.1" customHeight="1" thickBot="1" x14ac:dyDescent="0.35">
      <c r="A33" s="249"/>
      <c r="B33" s="184" t="s">
        <v>188</v>
      </c>
      <c r="C33" s="185"/>
      <c r="D33" s="203">
        <f>IFERROR(D31/D32,"")</f>
        <v>100</v>
      </c>
    </row>
    <row r="34" spans="1:4" x14ac:dyDescent="0.3">
      <c r="A34" s="193" t="s">
        <v>213</v>
      </c>
    </row>
  </sheetData>
  <sheetProtection algorithmName="SHA-512" hashValue="qS0vMK8pWBy7QUXgO+JeAzuBs3nZE0wx0ruoIj4PXE7zaU0zrDt0NU0vvqF9IXwN8TsGTdL77FnUGRM2nBEreg==" saltValue="hOOPdV+i0o9qYzGW6KMn+Q==" spinCount="100000" sheet="1" objects="1" scenarios="1"/>
  <mergeCells count="9">
    <mergeCell ref="F5:G5"/>
    <mergeCell ref="A17:A19"/>
    <mergeCell ref="A27:A29"/>
    <mergeCell ref="A31:A33"/>
    <mergeCell ref="A5:A7"/>
    <mergeCell ref="A9:A11"/>
    <mergeCell ref="A21:A23"/>
    <mergeCell ref="A13:A15"/>
    <mergeCell ref="A24:A26"/>
  </mergeCells>
  <dataValidations count="3">
    <dataValidation allowBlank="1" showInputMessage="1" showErrorMessage="1" promptTitle="No modificable" prompt="Esta celda no puede ser modificada." sqref="D7 D15 D19 D23 D26 D29 D33" xr:uid="{00000000-0002-0000-0600-000000000000}"/>
    <dataValidation type="list" allowBlank="1" showInputMessage="1" showErrorMessage="1" promptTitle="Selección ramo" prompt="Seleccione el nombre del ramo correspondiente" sqref="B1" xr:uid="{00000000-0002-0000-0600-000001000000}">
      <formula1>ramo</formula1>
    </dataValidation>
    <dataValidation type="list" allowBlank="1" showInputMessage="1" showErrorMessage="1" promptTitle="Selección institución" prompt="Seleccione el nombre del ente público que reporta" sqref="B2" xr:uid="{00000000-0002-0000-0600-000002000000}">
      <formula1>INDIRECT($B$1)</formula1>
    </dataValidation>
  </dataValidations>
  <pageMargins left="0.70866141732283472" right="0.70866141732283472"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eflactor" prompt="Deflactor año base. _x000a__x000a_Seleccione el deflactor que corresponda al año base (2018). _x000a__x000a_Solo en el caso de que el ente público se haya creado después de 2018, el año base será el primer registro disponible." xr:uid="{00000000-0002-0000-0600-000003000000}">
          <x14:formula1>
            <xm:f>Deflactor!$B$7:$B$12</xm:f>
          </x14:formula1>
          <xm:sqref>G4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3:I13"/>
  <sheetViews>
    <sheetView showGridLines="0" zoomScale="85" zoomScaleNormal="85" workbookViewId="0">
      <selection activeCell="I7" sqref="I7"/>
    </sheetView>
  </sheetViews>
  <sheetFormatPr baseColWidth="10" defaultColWidth="11.42578125" defaultRowHeight="18" x14ac:dyDescent="0.35"/>
  <cols>
    <col min="1" max="1" width="11.42578125" style="26" customWidth="1"/>
    <col min="2" max="2" width="14.85546875" style="26" customWidth="1"/>
    <col min="3" max="9" width="23" style="26" customWidth="1"/>
    <col min="10" max="16384" width="11.42578125" style="26"/>
  </cols>
  <sheetData>
    <row r="3" spans="2:9" ht="18.75" x14ac:dyDescent="0.35">
      <c r="B3" s="1" t="s">
        <v>214</v>
      </c>
    </row>
    <row r="4" spans="2:9" ht="18.75" x14ac:dyDescent="0.35">
      <c r="B4" s="258" t="s">
        <v>215</v>
      </c>
      <c r="C4" s="258" t="s">
        <v>216</v>
      </c>
      <c r="D4" s="258" t="s">
        <v>217</v>
      </c>
      <c r="E4" s="258" t="s">
        <v>218</v>
      </c>
      <c r="F4" s="258" t="s">
        <v>219</v>
      </c>
      <c r="G4" s="261" t="s">
        <v>220</v>
      </c>
      <c r="H4" s="262"/>
      <c r="I4" s="256" t="s">
        <v>221</v>
      </c>
    </row>
    <row r="5" spans="2:9" ht="18.75" x14ac:dyDescent="0.35">
      <c r="B5" s="259"/>
      <c r="C5" s="260"/>
      <c r="D5" s="260"/>
      <c r="E5" s="259"/>
      <c r="F5" s="259"/>
      <c r="G5" s="27" t="s">
        <v>222</v>
      </c>
      <c r="H5" s="27" t="s">
        <v>223</v>
      </c>
      <c r="I5" s="257" t="s">
        <v>221</v>
      </c>
    </row>
    <row r="6" spans="2:9" ht="18.75" x14ac:dyDescent="0.35">
      <c r="B6" s="24">
        <v>2017</v>
      </c>
      <c r="C6" s="29">
        <v>22536210.256000001</v>
      </c>
      <c r="D6" s="29">
        <v>23709107.315000001</v>
      </c>
      <c r="E6" s="29">
        <f t="shared" ref="E6:E12" si="0">C6/D6*100</f>
        <v>95.052968281695087</v>
      </c>
      <c r="F6" s="30"/>
      <c r="G6" s="29"/>
      <c r="H6" s="30"/>
      <c r="I6" s="28">
        <f t="shared" ref="I6:I12" si="1">$E$12/E6</f>
        <v>1.3367146430308403</v>
      </c>
    </row>
    <row r="7" spans="2:9" ht="18.75" x14ac:dyDescent="0.35">
      <c r="B7" s="24">
        <v>2018</v>
      </c>
      <c r="C7" s="29">
        <v>24176670.374000002</v>
      </c>
      <c r="D7" s="29">
        <v>24176670.377</v>
      </c>
      <c r="E7" s="29">
        <f t="shared" si="0"/>
        <v>99.999999987591352</v>
      </c>
      <c r="F7" s="28">
        <f t="shared" ref="F7:F12" si="2">E7/E6</f>
        <v>1.0520449997020129</v>
      </c>
      <c r="G7" s="29">
        <f t="shared" ref="G7:H12" si="3">((C7/C6)-1)*100</f>
        <v>7.2792190850422545</v>
      </c>
      <c r="H7" s="29">
        <f t="shared" si="3"/>
        <v>1.9720821024087565</v>
      </c>
      <c r="I7" s="28">
        <f t="shared" si="1"/>
        <v>1.2705869458145409</v>
      </c>
    </row>
    <row r="8" spans="2:9" ht="18.75" x14ac:dyDescent="0.35">
      <c r="B8" s="24">
        <v>2019</v>
      </c>
      <c r="C8" s="29">
        <v>25143108.305</v>
      </c>
      <c r="D8" s="29">
        <v>24115905.760000002</v>
      </c>
      <c r="E8" s="29">
        <f t="shared" si="0"/>
        <v>104.25944003606024</v>
      </c>
      <c r="F8" s="28">
        <f t="shared" si="2"/>
        <v>1.0425944004899743</v>
      </c>
      <c r="G8" s="29">
        <f t="shared" si="3"/>
        <v>3.9973987983031867</v>
      </c>
      <c r="H8" s="29">
        <f t="shared" si="3"/>
        <v>-0.25133575489288962</v>
      </c>
      <c r="I8" s="28">
        <f t="shared" si="1"/>
        <v>1.2186780834593203</v>
      </c>
    </row>
    <row r="9" spans="2:9" ht="18.75" x14ac:dyDescent="0.35">
      <c r="B9" s="24">
        <v>2020</v>
      </c>
      <c r="C9" s="29">
        <v>24081765.846999999</v>
      </c>
      <c r="D9" s="29">
        <v>22036016.026000001</v>
      </c>
      <c r="E9" s="29">
        <f t="shared" si="0"/>
        <v>109.28366460882151</v>
      </c>
      <c r="F9" s="28">
        <f t="shared" si="2"/>
        <v>1.0481896370345318</v>
      </c>
      <c r="G9" s="29">
        <f t="shared" si="3"/>
        <v>-4.2212062451679415</v>
      </c>
      <c r="H9" s="29">
        <f t="shared" si="3"/>
        <v>-8.6245557380217654</v>
      </c>
      <c r="I9" s="28">
        <f t="shared" si="1"/>
        <v>1.1626503834812976</v>
      </c>
    </row>
    <row r="10" spans="2:9" ht="18.75" x14ac:dyDescent="0.35">
      <c r="B10" s="24">
        <v>2021</v>
      </c>
      <c r="C10" s="31">
        <v>26619085.988000002</v>
      </c>
      <c r="D10" s="31">
        <v>23300708.895</v>
      </c>
      <c r="E10" s="29">
        <f t="shared" si="0"/>
        <v>114.24152847861242</v>
      </c>
      <c r="F10" s="28">
        <f t="shared" si="2"/>
        <v>1.0453669254919065</v>
      </c>
      <c r="G10" s="29">
        <f t="shared" si="3"/>
        <v>10.53627112363975</v>
      </c>
      <c r="H10" s="29">
        <f t="shared" si="3"/>
        <v>5.7392083374227187</v>
      </c>
      <c r="I10" s="28">
        <f t="shared" si="1"/>
        <v>1.1121935801959701</v>
      </c>
    </row>
    <row r="11" spans="2:9" ht="18.75" x14ac:dyDescent="0.35">
      <c r="B11" s="25">
        <v>2022</v>
      </c>
      <c r="C11" s="32">
        <v>29452832.078000002</v>
      </c>
      <c r="D11" s="32">
        <v>24220853.886</v>
      </c>
      <c r="E11" s="29">
        <f t="shared" si="0"/>
        <v>121.60113023523155</v>
      </c>
      <c r="F11" s="28">
        <f t="shared" si="2"/>
        <v>1.0644214223551547</v>
      </c>
      <c r="G11" s="29">
        <f t="shared" si="3"/>
        <v>10.645542417487452</v>
      </c>
      <c r="H11" s="29">
        <f t="shared" si="3"/>
        <v>3.9489999859937841</v>
      </c>
      <c r="I11" s="28">
        <f t="shared" si="1"/>
        <v>1.0448808684582034</v>
      </c>
    </row>
    <row r="12" spans="2:9" ht="18.75" x14ac:dyDescent="0.35">
      <c r="B12" s="25">
        <v>2023</v>
      </c>
      <c r="C12" s="32">
        <v>31768334.824999999</v>
      </c>
      <c r="D12" s="32">
        <v>25002881.489999998</v>
      </c>
      <c r="E12" s="29">
        <f t="shared" si="0"/>
        <v>127.05869456568783</v>
      </c>
      <c r="F12" s="28">
        <f t="shared" si="2"/>
        <v>1.0448808684582034</v>
      </c>
      <c r="G12" s="29">
        <f t="shared" si="3"/>
        <v>7.861732076792638</v>
      </c>
      <c r="H12" s="29">
        <f t="shared" si="3"/>
        <v>3.2287367228288399</v>
      </c>
      <c r="I12" s="28">
        <f t="shared" si="1"/>
        <v>1</v>
      </c>
    </row>
    <row r="13" spans="2:9" x14ac:dyDescent="0.35">
      <c r="B13" s="26" t="s">
        <v>224</v>
      </c>
    </row>
  </sheetData>
  <mergeCells count="7">
    <mergeCell ref="I4:I5"/>
    <mergeCell ref="B4:B5"/>
    <mergeCell ref="C4:C5"/>
    <mergeCell ref="D4:D5"/>
    <mergeCell ref="E4:E5"/>
    <mergeCell ref="F4:F5"/>
    <mergeCell ref="G4:H4"/>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A1:AE34"/>
  <sheetViews>
    <sheetView zoomScale="85" zoomScaleNormal="85" workbookViewId="0">
      <pane xSplit="1" ySplit="1" topLeftCell="AB2" activePane="bottomRight" state="frozen"/>
      <selection pane="topRight" activeCell="C39" sqref="C39"/>
      <selection pane="bottomLeft" activeCell="C39" sqref="C39"/>
      <selection pane="bottomRight" activeCell="AE2" sqref="AE2"/>
    </sheetView>
  </sheetViews>
  <sheetFormatPr baseColWidth="10" defaultColWidth="94.5703125" defaultRowHeight="15" x14ac:dyDescent="0.25"/>
  <cols>
    <col min="1" max="1" width="106.85546875" bestFit="1" customWidth="1"/>
    <col min="2" max="2" width="43.85546875" bestFit="1" customWidth="1"/>
    <col min="3" max="3" width="91.42578125" bestFit="1" customWidth="1"/>
    <col min="4" max="4" width="64.28515625" bestFit="1" customWidth="1"/>
    <col min="5" max="5" width="85" bestFit="1" customWidth="1"/>
    <col min="6" max="6" width="71.28515625" bestFit="1" customWidth="1"/>
    <col min="7" max="7" width="59.28515625" bestFit="1" customWidth="1"/>
    <col min="8" max="8" width="44" bestFit="1" customWidth="1"/>
    <col min="9" max="9" width="104.140625" bestFit="1" customWidth="1"/>
    <col min="10" max="10" width="69.5703125" bestFit="1" customWidth="1"/>
    <col min="11" max="11" width="87" bestFit="1" customWidth="1"/>
    <col min="12" max="12" width="64" bestFit="1" customWidth="1"/>
    <col min="13" max="13" width="54.140625" bestFit="1" customWidth="1"/>
    <col min="14" max="14" width="97.28515625" bestFit="1" customWidth="1"/>
    <col min="15" max="15" width="54.7109375" bestFit="1" customWidth="1"/>
    <col min="16" max="16" width="81.140625" bestFit="1" customWidth="1"/>
    <col min="17" max="17" width="38.140625" bestFit="1" customWidth="1"/>
    <col min="18" max="18" width="94.28515625" bestFit="1" customWidth="1"/>
    <col min="19" max="19" width="30.85546875" bestFit="1" customWidth="1"/>
    <col min="20" max="20" width="24.5703125" bestFit="1" customWidth="1"/>
    <col min="21" max="21" width="62.85546875" bestFit="1" customWidth="1"/>
    <col min="22" max="22" width="40.5703125" bestFit="1" customWidth="1"/>
    <col min="23" max="23" width="91" bestFit="1" customWidth="1"/>
    <col min="24" max="24" width="33.28515625" bestFit="1" customWidth="1"/>
    <col min="25" max="25" width="37" bestFit="1" customWidth="1"/>
    <col min="26" max="26" width="90.7109375" bestFit="1" customWidth="1"/>
    <col min="27" max="27" width="70.5703125" bestFit="1" customWidth="1"/>
    <col min="28" max="28" width="37.140625" bestFit="1" customWidth="1"/>
    <col min="29" max="29" width="70.7109375" bestFit="1" customWidth="1"/>
    <col min="30" max="30" width="23.140625" bestFit="1" customWidth="1"/>
    <col min="31" max="31" width="33.7109375" bestFit="1" customWidth="1"/>
  </cols>
  <sheetData>
    <row r="1" spans="1:31" s="207" customFormat="1" x14ac:dyDescent="0.25">
      <c r="A1" s="206" t="s">
        <v>0</v>
      </c>
      <c r="B1" s="207" t="s">
        <v>225</v>
      </c>
      <c r="C1" s="207" t="s">
        <v>226</v>
      </c>
      <c r="D1" s="207" t="s">
        <v>227</v>
      </c>
      <c r="E1" s="207" t="s">
        <v>228</v>
      </c>
      <c r="F1" s="207" t="s">
        <v>229</v>
      </c>
      <c r="G1" s="207" t="s">
        <v>230</v>
      </c>
      <c r="H1" s="207" t="s">
        <v>231</v>
      </c>
      <c r="I1" s="207" t="s">
        <v>232</v>
      </c>
      <c r="J1" s="207" t="s">
        <v>233</v>
      </c>
      <c r="K1" s="207" t="s">
        <v>234</v>
      </c>
      <c r="L1" s="207" t="s">
        <v>235</v>
      </c>
      <c r="M1" s="207" t="s">
        <v>236</v>
      </c>
      <c r="N1" s="207" t="s">
        <v>237</v>
      </c>
      <c r="O1" s="207" t="s">
        <v>238</v>
      </c>
      <c r="P1" s="207" t="s">
        <v>239</v>
      </c>
      <c r="Q1" s="207" t="s">
        <v>240</v>
      </c>
      <c r="R1" s="207" t="s">
        <v>241</v>
      </c>
      <c r="S1" s="207" t="s">
        <v>242</v>
      </c>
      <c r="T1" s="207" t="s">
        <v>243</v>
      </c>
      <c r="U1" s="207" t="s">
        <v>244</v>
      </c>
      <c r="V1" s="207" t="s">
        <v>245</v>
      </c>
      <c r="W1" s="207" t="s">
        <v>246</v>
      </c>
      <c r="X1" s="207" t="s">
        <v>247</v>
      </c>
      <c r="Y1" s="207" t="s">
        <v>248</v>
      </c>
      <c r="Z1" s="207" t="s">
        <v>249</v>
      </c>
      <c r="AA1" s="207" t="s">
        <v>250</v>
      </c>
      <c r="AB1" s="207" t="s">
        <v>251</v>
      </c>
      <c r="AC1" s="207" t="s">
        <v>252</v>
      </c>
      <c r="AD1" s="207" t="s">
        <v>253</v>
      </c>
      <c r="AE1" s="207" t="s">
        <v>254</v>
      </c>
    </row>
    <row r="2" spans="1:31" x14ac:dyDescent="0.25">
      <c r="A2" t="s">
        <v>1</v>
      </c>
      <c r="B2" t="s">
        <v>3</v>
      </c>
      <c r="C2" t="s">
        <v>255</v>
      </c>
      <c r="D2" t="s">
        <v>256</v>
      </c>
      <c r="E2" t="s">
        <v>257</v>
      </c>
      <c r="F2" t="s">
        <v>258</v>
      </c>
      <c r="G2" t="s">
        <v>259</v>
      </c>
      <c r="H2" t="s">
        <v>260</v>
      </c>
      <c r="I2" t="s">
        <v>261</v>
      </c>
      <c r="J2" t="s">
        <v>262</v>
      </c>
      <c r="K2" t="s">
        <v>263</v>
      </c>
      <c r="L2" t="s">
        <v>264</v>
      </c>
      <c r="M2" t="s">
        <v>265</v>
      </c>
      <c r="N2" t="s">
        <v>266</v>
      </c>
      <c r="O2" t="s">
        <v>267</v>
      </c>
      <c r="P2" t="s">
        <v>268</v>
      </c>
      <c r="Q2" t="s">
        <v>269</v>
      </c>
      <c r="R2" t="s">
        <v>270</v>
      </c>
      <c r="S2" t="s">
        <v>271</v>
      </c>
      <c r="T2" t="s">
        <v>272</v>
      </c>
      <c r="U2" t="s">
        <v>273</v>
      </c>
      <c r="V2" t="s">
        <v>274</v>
      </c>
      <c r="W2" t="s">
        <v>275</v>
      </c>
      <c r="X2" t="s">
        <v>276</v>
      </c>
      <c r="Y2" t="s">
        <v>277</v>
      </c>
      <c r="Z2" t="s">
        <v>278</v>
      </c>
      <c r="AA2" t="s">
        <v>279</v>
      </c>
      <c r="AB2" t="s">
        <v>280</v>
      </c>
      <c r="AC2" t="s">
        <v>281</v>
      </c>
      <c r="AD2" t="s">
        <v>282</v>
      </c>
      <c r="AE2" t="s">
        <v>283</v>
      </c>
    </row>
    <row r="3" spans="1:31" x14ac:dyDescent="0.25">
      <c r="A3" t="s">
        <v>284</v>
      </c>
      <c r="C3" t="s">
        <v>285</v>
      </c>
      <c r="D3" t="s">
        <v>286</v>
      </c>
      <c r="E3" t="s">
        <v>287</v>
      </c>
      <c r="F3" t="s">
        <v>288</v>
      </c>
      <c r="G3" t="s">
        <v>289</v>
      </c>
      <c r="H3" t="s">
        <v>290</v>
      </c>
      <c r="I3" t="s">
        <v>291</v>
      </c>
      <c r="J3" t="s">
        <v>292</v>
      </c>
      <c r="K3" t="s">
        <v>293</v>
      </c>
      <c r="L3" t="s">
        <v>294</v>
      </c>
      <c r="M3" t="s">
        <v>295</v>
      </c>
      <c r="N3" t="s">
        <v>296</v>
      </c>
      <c r="O3" t="s">
        <v>297</v>
      </c>
      <c r="P3" t="s">
        <v>298</v>
      </c>
      <c r="Q3" t="s">
        <v>299</v>
      </c>
      <c r="U3" t="s">
        <v>300</v>
      </c>
      <c r="W3" t="s">
        <v>301</v>
      </c>
      <c r="Z3" t="s">
        <v>302</v>
      </c>
      <c r="AA3" t="s">
        <v>303</v>
      </c>
    </row>
    <row r="4" spans="1:31" x14ac:dyDescent="0.25">
      <c r="A4" t="s">
        <v>304</v>
      </c>
      <c r="C4" t="s">
        <v>305</v>
      </c>
      <c r="D4" t="s">
        <v>306</v>
      </c>
      <c r="E4" t="s">
        <v>307</v>
      </c>
      <c r="F4" t="s">
        <v>308</v>
      </c>
      <c r="G4" t="s">
        <v>309</v>
      </c>
      <c r="H4" t="s">
        <v>310</v>
      </c>
      <c r="I4" t="s">
        <v>311</v>
      </c>
      <c r="J4" t="s">
        <v>312</v>
      </c>
      <c r="K4" t="s">
        <v>313</v>
      </c>
      <c r="L4" t="s">
        <v>314</v>
      </c>
      <c r="M4" t="s">
        <v>315</v>
      </c>
      <c r="N4" t="s">
        <v>316</v>
      </c>
      <c r="O4" t="s">
        <v>317</v>
      </c>
      <c r="P4" t="s">
        <v>318</v>
      </c>
      <c r="Q4" t="s">
        <v>319</v>
      </c>
      <c r="U4" t="s">
        <v>320</v>
      </c>
      <c r="W4" t="s">
        <v>321</v>
      </c>
      <c r="Z4" t="s">
        <v>322</v>
      </c>
      <c r="AA4" t="s">
        <v>323</v>
      </c>
    </row>
    <row r="5" spans="1:31" x14ac:dyDescent="0.25">
      <c r="A5" t="s">
        <v>324</v>
      </c>
      <c r="C5" t="s">
        <v>325</v>
      </c>
      <c r="D5" t="s">
        <v>326</v>
      </c>
      <c r="E5" t="s">
        <v>327</v>
      </c>
      <c r="F5" t="s">
        <v>328</v>
      </c>
      <c r="G5" t="s">
        <v>329</v>
      </c>
      <c r="H5" t="s">
        <v>330</v>
      </c>
      <c r="I5" t="s">
        <v>331</v>
      </c>
      <c r="J5" t="s">
        <v>332</v>
      </c>
      <c r="K5" t="s">
        <v>333</v>
      </c>
      <c r="L5" t="s">
        <v>334</v>
      </c>
      <c r="M5" t="s">
        <v>335</v>
      </c>
      <c r="N5" t="s">
        <v>336</v>
      </c>
      <c r="O5" t="s">
        <v>337</v>
      </c>
      <c r="P5" t="s">
        <v>338</v>
      </c>
      <c r="Q5" t="s">
        <v>339</v>
      </c>
      <c r="U5" t="s">
        <v>340</v>
      </c>
      <c r="W5" t="s">
        <v>341</v>
      </c>
      <c r="Z5" t="s">
        <v>342</v>
      </c>
      <c r="AA5" t="s">
        <v>343</v>
      </c>
    </row>
    <row r="6" spans="1:31" x14ac:dyDescent="0.25">
      <c r="A6" t="s">
        <v>344</v>
      </c>
      <c r="C6" t="s">
        <v>345</v>
      </c>
      <c r="E6" t="s">
        <v>346</v>
      </c>
      <c r="F6" t="s">
        <v>347</v>
      </c>
      <c r="G6" t="s">
        <v>348</v>
      </c>
      <c r="H6" t="s">
        <v>349</v>
      </c>
      <c r="I6" t="s">
        <v>350</v>
      </c>
      <c r="J6" t="s">
        <v>351</v>
      </c>
      <c r="K6" t="s">
        <v>352</v>
      </c>
      <c r="L6" t="s">
        <v>353</v>
      </c>
      <c r="M6" t="s">
        <v>354</v>
      </c>
      <c r="N6" t="s">
        <v>355</v>
      </c>
      <c r="O6" t="s">
        <v>356</v>
      </c>
      <c r="P6" t="s">
        <v>357</v>
      </c>
      <c r="Q6" t="s">
        <v>358</v>
      </c>
      <c r="U6" t="s">
        <v>359</v>
      </c>
      <c r="W6" t="s">
        <v>360</v>
      </c>
      <c r="Z6" t="s">
        <v>361</v>
      </c>
      <c r="AA6" t="s">
        <v>362</v>
      </c>
    </row>
    <row r="7" spans="1:31" x14ac:dyDescent="0.25">
      <c r="A7" t="s">
        <v>363</v>
      </c>
      <c r="C7" t="s">
        <v>364</v>
      </c>
      <c r="E7" t="s">
        <v>365</v>
      </c>
      <c r="F7" t="s">
        <v>366</v>
      </c>
      <c r="G7" t="s">
        <v>367</v>
      </c>
      <c r="H7" t="s">
        <v>368</v>
      </c>
      <c r="I7" t="s">
        <v>369</v>
      </c>
      <c r="J7" t="s">
        <v>370</v>
      </c>
      <c r="K7" t="s">
        <v>371</v>
      </c>
      <c r="L7" t="s">
        <v>372</v>
      </c>
      <c r="M7" t="s">
        <v>373</v>
      </c>
      <c r="N7" t="s">
        <v>374</v>
      </c>
      <c r="O7" t="s">
        <v>375</v>
      </c>
      <c r="Q7" t="s">
        <v>376</v>
      </c>
      <c r="U7" t="s">
        <v>377</v>
      </c>
      <c r="W7" t="s">
        <v>378</v>
      </c>
      <c r="Z7" t="s">
        <v>379</v>
      </c>
      <c r="AA7" t="s">
        <v>380</v>
      </c>
    </row>
    <row r="8" spans="1:31" x14ac:dyDescent="0.25">
      <c r="A8" t="s">
        <v>381</v>
      </c>
      <c r="C8" t="s">
        <v>382</v>
      </c>
      <c r="E8" t="s">
        <v>383</v>
      </c>
      <c r="F8" t="s">
        <v>384</v>
      </c>
      <c r="G8" t="s">
        <v>385</v>
      </c>
      <c r="H8" t="s">
        <v>386</v>
      </c>
      <c r="I8" t="s">
        <v>387</v>
      </c>
      <c r="J8" t="s">
        <v>388</v>
      </c>
      <c r="K8" t="s">
        <v>389</v>
      </c>
      <c r="N8" t="s">
        <v>390</v>
      </c>
      <c r="O8" t="s">
        <v>391</v>
      </c>
      <c r="U8" t="s">
        <v>392</v>
      </c>
      <c r="W8" t="s">
        <v>393</v>
      </c>
      <c r="Z8" t="s">
        <v>394</v>
      </c>
      <c r="AA8" t="s">
        <v>395</v>
      </c>
    </row>
    <row r="9" spans="1:31" x14ac:dyDescent="0.25">
      <c r="A9" t="s">
        <v>396</v>
      </c>
      <c r="C9" t="s">
        <v>397</v>
      </c>
      <c r="E9" t="s">
        <v>398</v>
      </c>
      <c r="F9" t="s">
        <v>399</v>
      </c>
      <c r="G9" t="s">
        <v>400</v>
      </c>
      <c r="H9" t="s">
        <v>401</v>
      </c>
      <c r="I9" t="s">
        <v>402</v>
      </c>
      <c r="J9" t="s">
        <v>403</v>
      </c>
      <c r="K9" t="s">
        <v>404</v>
      </c>
      <c r="N9" t="s">
        <v>405</v>
      </c>
      <c r="O9" t="s">
        <v>406</v>
      </c>
      <c r="U9" t="s">
        <v>407</v>
      </c>
      <c r="W9" t="s">
        <v>408</v>
      </c>
      <c r="Z9" t="s">
        <v>409</v>
      </c>
      <c r="AA9" t="s">
        <v>410</v>
      </c>
    </row>
    <row r="10" spans="1:31" x14ac:dyDescent="0.25">
      <c r="A10" t="s">
        <v>411</v>
      </c>
      <c r="C10" t="s">
        <v>412</v>
      </c>
      <c r="E10" t="s">
        <v>413</v>
      </c>
      <c r="F10" t="s">
        <v>414</v>
      </c>
      <c r="G10" t="s">
        <v>415</v>
      </c>
      <c r="H10" t="s">
        <v>416</v>
      </c>
      <c r="I10" t="s">
        <v>417</v>
      </c>
      <c r="J10" t="s">
        <v>418</v>
      </c>
      <c r="K10" t="s">
        <v>419</v>
      </c>
      <c r="O10" t="s">
        <v>420</v>
      </c>
      <c r="W10" t="s">
        <v>421</v>
      </c>
      <c r="Z10" t="s">
        <v>422</v>
      </c>
      <c r="AA10" t="s">
        <v>423</v>
      </c>
    </row>
    <row r="11" spans="1:31" x14ac:dyDescent="0.25">
      <c r="A11" t="s">
        <v>424</v>
      </c>
      <c r="C11" t="s">
        <v>425</v>
      </c>
      <c r="E11" t="s">
        <v>426</v>
      </c>
      <c r="F11" t="s">
        <v>427</v>
      </c>
      <c r="G11" t="s">
        <v>428</v>
      </c>
      <c r="I11" t="s">
        <v>429</v>
      </c>
      <c r="J11" t="s">
        <v>430</v>
      </c>
      <c r="K11" t="s">
        <v>431</v>
      </c>
      <c r="O11" t="s">
        <v>432</v>
      </c>
      <c r="W11" t="s">
        <v>433</v>
      </c>
      <c r="Z11" t="s">
        <v>434</v>
      </c>
      <c r="AA11" t="s">
        <v>435</v>
      </c>
    </row>
    <row r="12" spans="1:31" x14ac:dyDescent="0.25">
      <c r="A12" t="s">
        <v>436</v>
      </c>
      <c r="C12" t="s">
        <v>437</v>
      </c>
      <c r="E12" t="s">
        <v>438</v>
      </c>
      <c r="F12" t="s">
        <v>439</v>
      </c>
      <c r="G12" t="s">
        <v>440</v>
      </c>
      <c r="I12" t="s">
        <v>441</v>
      </c>
      <c r="J12" t="s">
        <v>442</v>
      </c>
      <c r="K12" t="s">
        <v>443</v>
      </c>
      <c r="W12" t="s">
        <v>444</v>
      </c>
      <c r="Z12" t="s">
        <v>445</v>
      </c>
      <c r="AA12" t="s">
        <v>446</v>
      </c>
    </row>
    <row r="13" spans="1:31" x14ac:dyDescent="0.25">
      <c r="A13" t="s">
        <v>447</v>
      </c>
      <c r="C13" t="s">
        <v>448</v>
      </c>
      <c r="E13" t="s">
        <v>449</v>
      </c>
      <c r="F13" t="s">
        <v>450</v>
      </c>
      <c r="G13" t="s">
        <v>451</v>
      </c>
      <c r="I13" t="s">
        <v>452</v>
      </c>
      <c r="J13" t="s">
        <v>453</v>
      </c>
      <c r="K13" t="s">
        <v>454</v>
      </c>
      <c r="W13" t="s">
        <v>455</v>
      </c>
      <c r="AA13" t="s">
        <v>456</v>
      </c>
    </row>
    <row r="14" spans="1:31" x14ac:dyDescent="0.25">
      <c r="A14" t="s">
        <v>457</v>
      </c>
      <c r="C14" t="s">
        <v>458</v>
      </c>
      <c r="E14" t="s">
        <v>459</v>
      </c>
      <c r="F14" t="s">
        <v>460</v>
      </c>
      <c r="G14" t="s">
        <v>461</v>
      </c>
      <c r="I14" t="s">
        <v>462</v>
      </c>
      <c r="J14" t="s">
        <v>463</v>
      </c>
      <c r="K14" t="s">
        <v>464</v>
      </c>
      <c r="W14" t="s">
        <v>465</v>
      </c>
      <c r="AA14" t="s">
        <v>466</v>
      </c>
    </row>
    <row r="15" spans="1:31" x14ac:dyDescent="0.25">
      <c r="A15" t="s">
        <v>467</v>
      </c>
      <c r="E15" t="s">
        <v>468</v>
      </c>
      <c r="F15" t="s">
        <v>469</v>
      </c>
      <c r="I15" t="s">
        <v>470</v>
      </c>
      <c r="J15" t="s">
        <v>471</v>
      </c>
      <c r="K15" t="s">
        <v>472</v>
      </c>
      <c r="W15" t="s">
        <v>473</v>
      </c>
      <c r="AA15" t="s">
        <v>474</v>
      </c>
    </row>
    <row r="16" spans="1:31" x14ac:dyDescent="0.25">
      <c r="A16" t="s">
        <v>475</v>
      </c>
      <c r="E16" t="s">
        <v>476</v>
      </c>
      <c r="F16" t="s">
        <v>477</v>
      </c>
      <c r="I16" t="s">
        <v>478</v>
      </c>
      <c r="J16" t="s">
        <v>479</v>
      </c>
      <c r="K16" t="s">
        <v>480</v>
      </c>
      <c r="W16" t="s">
        <v>481</v>
      </c>
    </row>
    <row r="17" spans="1:23" x14ac:dyDescent="0.25">
      <c r="A17" t="s">
        <v>482</v>
      </c>
      <c r="E17" t="s">
        <v>483</v>
      </c>
      <c r="F17" t="s">
        <v>484</v>
      </c>
      <c r="I17" t="s">
        <v>485</v>
      </c>
      <c r="J17" t="s">
        <v>486</v>
      </c>
      <c r="K17" t="s">
        <v>487</v>
      </c>
      <c r="W17" t="s">
        <v>488</v>
      </c>
    </row>
    <row r="18" spans="1:23" x14ac:dyDescent="0.25">
      <c r="A18" t="s">
        <v>489</v>
      </c>
      <c r="E18" t="s">
        <v>490</v>
      </c>
      <c r="F18" t="s">
        <v>491</v>
      </c>
      <c r="I18" t="s">
        <v>492</v>
      </c>
      <c r="J18" t="s">
        <v>493</v>
      </c>
      <c r="K18" t="s">
        <v>494</v>
      </c>
      <c r="W18" t="s">
        <v>495</v>
      </c>
    </row>
    <row r="19" spans="1:23" x14ac:dyDescent="0.25">
      <c r="A19" t="s">
        <v>496</v>
      </c>
      <c r="E19" t="s">
        <v>497</v>
      </c>
      <c r="F19" t="s">
        <v>498</v>
      </c>
      <c r="I19" t="s">
        <v>499</v>
      </c>
      <c r="J19" t="s">
        <v>500</v>
      </c>
      <c r="K19" t="s">
        <v>501</v>
      </c>
      <c r="W19" t="s">
        <v>502</v>
      </c>
    </row>
    <row r="20" spans="1:23" x14ac:dyDescent="0.25">
      <c r="A20" t="s">
        <v>503</v>
      </c>
      <c r="E20" t="s">
        <v>504</v>
      </c>
      <c r="I20" t="s">
        <v>505</v>
      </c>
      <c r="J20" t="s">
        <v>506</v>
      </c>
      <c r="K20" t="s">
        <v>507</v>
      </c>
      <c r="W20" t="s">
        <v>508</v>
      </c>
    </row>
    <row r="21" spans="1:23" x14ac:dyDescent="0.25">
      <c r="A21" t="s">
        <v>509</v>
      </c>
      <c r="E21" t="s">
        <v>510</v>
      </c>
      <c r="I21" t="s">
        <v>511</v>
      </c>
      <c r="J21" t="s">
        <v>512</v>
      </c>
      <c r="K21" t="s">
        <v>513</v>
      </c>
      <c r="W21" t="s">
        <v>514</v>
      </c>
    </row>
    <row r="22" spans="1:23" x14ac:dyDescent="0.25">
      <c r="A22" t="s">
        <v>515</v>
      </c>
      <c r="E22" t="s">
        <v>516</v>
      </c>
      <c r="I22" t="s">
        <v>517</v>
      </c>
      <c r="J22" t="s">
        <v>518</v>
      </c>
      <c r="K22" t="s">
        <v>519</v>
      </c>
      <c r="W22" t="s">
        <v>520</v>
      </c>
    </row>
    <row r="23" spans="1:23" x14ac:dyDescent="0.25">
      <c r="A23" t="s">
        <v>521</v>
      </c>
      <c r="E23" t="s">
        <v>522</v>
      </c>
      <c r="I23" t="s">
        <v>523</v>
      </c>
      <c r="J23" t="s">
        <v>524</v>
      </c>
      <c r="K23" t="s">
        <v>525</v>
      </c>
      <c r="W23" t="s">
        <v>526</v>
      </c>
    </row>
    <row r="24" spans="1:23" x14ac:dyDescent="0.25">
      <c r="A24" t="s">
        <v>527</v>
      </c>
      <c r="I24" t="s">
        <v>528</v>
      </c>
      <c r="J24" t="s">
        <v>529</v>
      </c>
      <c r="K24" t="s">
        <v>530</v>
      </c>
      <c r="W24" t="s">
        <v>531</v>
      </c>
    </row>
    <row r="25" spans="1:23" x14ac:dyDescent="0.25">
      <c r="A25" t="s">
        <v>532</v>
      </c>
      <c r="I25" t="s">
        <v>533</v>
      </c>
      <c r="J25" t="s">
        <v>534</v>
      </c>
      <c r="K25" t="s">
        <v>535</v>
      </c>
      <c r="W25" t="s">
        <v>536</v>
      </c>
    </row>
    <row r="26" spans="1:23" x14ac:dyDescent="0.25">
      <c r="A26" t="s">
        <v>537</v>
      </c>
      <c r="I26" t="s">
        <v>538</v>
      </c>
      <c r="J26" t="s">
        <v>539</v>
      </c>
      <c r="K26" t="s">
        <v>540</v>
      </c>
      <c r="W26" t="s">
        <v>541</v>
      </c>
    </row>
    <row r="27" spans="1:23" x14ac:dyDescent="0.25">
      <c r="A27" t="s">
        <v>542</v>
      </c>
      <c r="I27" t="s">
        <v>543</v>
      </c>
      <c r="J27" t="s">
        <v>544</v>
      </c>
      <c r="K27" t="s">
        <v>545</v>
      </c>
      <c r="W27" t="s">
        <v>546</v>
      </c>
    </row>
    <row r="28" spans="1:23" x14ac:dyDescent="0.25">
      <c r="A28" t="s">
        <v>547</v>
      </c>
      <c r="I28" t="s">
        <v>548</v>
      </c>
      <c r="J28" t="s">
        <v>549</v>
      </c>
      <c r="W28" t="s">
        <v>550</v>
      </c>
    </row>
    <row r="29" spans="1:23" x14ac:dyDescent="0.25">
      <c r="A29" t="s">
        <v>551</v>
      </c>
      <c r="I29" t="s">
        <v>552</v>
      </c>
      <c r="J29" t="s">
        <v>553</v>
      </c>
      <c r="W29" t="s">
        <v>554</v>
      </c>
    </row>
    <row r="30" spans="1:23" x14ac:dyDescent="0.25">
      <c r="A30" t="s">
        <v>555</v>
      </c>
      <c r="I30" t="s">
        <v>556</v>
      </c>
      <c r="J30" t="s">
        <v>557</v>
      </c>
    </row>
    <row r="31" spans="1:23" x14ac:dyDescent="0.25">
      <c r="A31" t="s">
        <v>558</v>
      </c>
      <c r="I31" t="s">
        <v>559</v>
      </c>
      <c r="J31" t="s">
        <v>560</v>
      </c>
    </row>
    <row r="32" spans="1:23" x14ac:dyDescent="0.25">
      <c r="I32" t="s">
        <v>561</v>
      </c>
      <c r="J32" t="s">
        <v>562</v>
      </c>
    </row>
    <row r="33" spans="10:10" x14ac:dyDescent="0.25">
      <c r="J33" t="s">
        <v>563</v>
      </c>
    </row>
    <row r="34" spans="10:10" x14ac:dyDescent="0.25">
      <c r="J34" t="s">
        <v>564</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132BEB8642A15F448D8A570B6E050B19" ma:contentTypeVersion="1" ma:contentTypeDescription="Crear nuevo documento." ma:contentTypeScope="" ma:versionID="d0712be5dcaaa08460e7b5a7308ff2c0">
  <xsd:schema xmlns:xsd="http://www.w3.org/2001/XMLSchema" xmlns:xs="http://www.w3.org/2001/XMLSchema" xmlns:p="http://schemas.microsoft.com/office/2006/metadata/properties" xmlns:ns2="fbb82a6a-a961-4754-99c6-5e8b59674839" xmlns:ns3="dd830bde-f44b-44ee-abf4-5cde548b15e8" targetNamespace="http://schemas.microsoft.com/office/2006/metadata/properties" ma:root="true" ma:fieldsID="15a1ec487bdb5c6b652fd4b96bda1e35" ns2:_="" ns3:_="">
    <xsd:import namespace="fbb82a6a-a961-4754-99c6-5e8b59674839"/>
    <xsd:import namespace="dd830bde-f44b-44ee-abf4-5cde548b15e8"/>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b82a6a-a961-4754-99c6-5e8b59674839"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d830bde-f44b-44ee-abf4-5cde548b15e8"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n xmlns="dd830bde-f44b-44ee-abf4-5cde548b15e8" xsi:nil="true"/>
    <_dlc_DocId xmlns="fbb82a6a-a961-4754-99c6-5e8b59674839">ZUWP26PT267V-812233033-46</_dlc_DocId>
    <_dlc_DocIdUrl xmlns="fbb82a6a-a961-4754-99c6-5e8b59674839">
      <Url>https://www.cnsf.gob.mx/Transparencia/TransparenciaFocalizada/_layouts/15/DocIdRedir.aspx?ID=ZUWP26PT267V-812233033-46</Url>
      <Description>ZUWP26PT267V-812233033-46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8D35DB-C2F6-47EB-AAA7-18452D8FCF78}"/>
</file>

<file path=customXml/itemProps2.xml><?xml version="1.0" encoding="utf-8"?>
<ds:datastoreItem xmlns:ds="http://schemas.openxmlformats.org/officeDocument/2006/customXml" ds:itemID="{19BC0559-BDCD-45AE-A7B6-AB46E86B4C88}"/>
</file>

<file path=customXml/itemProps3.xml><?xml version="1.0" encoding="utf-8"?>
<ds:datastoreItem xmlns:ds="http://schemas.openxmlformats.org/officeDocument/2006/customXml" ds:itemID="{9DAD2088-A28F-459A-B705-2C00AF0B2C93}"/>
</file>

<file path=customXml/itemProps4.xml><?xml version="1.0" encoding="utf-8"?>
<ds:datastoreItem xmlns:ds="http://schemas.openxmlformats.org/officeDocument/2006/customXml" ds:itemID="{9F31FBE1-8ED1-4684-AD4E-15C0CFBD38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36</vt:i4>
      </vt:variant>
    </vt:vector>
  </HeadingPairs>
  <TitlesOfParts>
    <vt:vector size="52" baseType="lpstr">
      <vt:lpstr>I.Clasificación económica</vt:lpstr>
      <vt:lpstr>II.Concepto de gasto</vt:lpstr>
      <vt:lpstr>III.RH_Plazas de estructura</vt:lpstr>
      <vt:lpstr>III.RH_Costo de estructura</vt:lpstr>
      <vt:lpstr>IV.Contrataciones</vt:lpstr>
      <vt:lpstr>V.Comisiones y viáticos</vt:lpstr>
      <vt:lpstr>VI.Indicadores</vt:lpstr>
      <vt:lpstr>Deflactor</vt:lpstr>
      <vt:lpstr>Dependencias_20231</vt:lpstr>
      <vt:lpstr>T1</vt:lpstr>
      <vt:lpstr>T2</vt:lpstr>
      <vt:lpstr>T3</vt:lpstr>
      <vt:lpstr>T4</vt:lpstr>
      <vt:lpstr>T5</vt:lpstr>
      <vt:lpstr>T6</vt:lpstr>
      <vt:lpstr>T7</vt:lpstr>
      <vt:lpstr>_02_Oficina_de_la_Presidencia_de_la_República</vt:lpstr>
      <vt:lpstr>_02_Oficina_Presidencia_República</vt:lpstr>
      <vt:lpstr>_04_Gobernación</vt:lpstr>
      <vt:lpstr>_05_Relaciones_Exteriores</vt:lpstr>
      <vt:lpstr>_06_Hacienda_y_Crédito_Público</vt:lpstr>
      <vt:lpstr>_08_Agricultura_y_Desarrollo_Rural</vt:lpstr>
      <vt:lpstr>_09_Infraestructura_Comunicaciones_y_Transportes</vt:lpstr>
      <vt:lpstr>_10_Economía</vt:lpstr>
      <vt:lpstr>_11_Educación_Pública</vt:lpstr>
      <vt:lpstr>_12_Salud</vt:lpstr>
      <vt:lpstr>_13_Marina</vt:lpstr>
      <vt:lpstr>_14_Trabajo_y_Previsión_Social</vt:lpstr>
      <vt:lpstr>_15_Desarrollo_Agrario_Territorial_y_Urbano</vt:lpstr>
      <vt:lpstr>_16_Medio_Ambiente_y_Recursos_Naturales</vt:lpstr>
      <vt:lpstr>_18_Energía</vt:lpstr>
      <vt:lpstr>_20_Bienestar</vt:lpstr>
      <vt:lpstr>_21_Turismo</vt:lpstr>
      <vt:lpstr>_25_Previsiones_y_Aportaciones_para_los_Sistemas_de_Educación_Básica_Normal_Tecnológica_y_de_Adultos</vt:lpstr>
      <vt:lpstr>_27_Función_Pública</vt:lpstr>
      <vt:lpstr>_31_Tribunales_Agrarios</vt:lpstr>
      <vt:lpstr>_36_Seguridad_y_Protección_Ciudadana</vt:lpstr>
      <vt:lpstr>_37_Consejería_Jurídica_del_Ejecutivo_Federal</vt:lpstr>
      <vt:lpstr>_38_Consejo_Nacional_de_Humanidades_Ciencias_y_Tecnologías</vt:lpstr>
      <vt:lpstr>_45_Comisión_Reguladora_de_Energía</vt:lpstr>
      <vt:lpstr>_46_Comisión_Nacional_de_Hidrocarburos</vt:lpstr>
      <vt:lpstr>_47_Entidades_no_Sectorizadas</vt:lpstr>
      <vt:lpstr>_48_Cultura</vt:lpstr>
      <vt:lpstr>_50_Instituto_Mexicano_del_Seguro_Social</vt:lpstr>
      <vt:lpstr>_51_Instituto_de_Seguridad_y_Servicios_Sociales_de_los_Trabajadores_del_Estado</vt:lpstr>
      <vt:lpstr>_52_Petróleos_Mexicanos</vt:lpstr>
      <vt:lpstr>_53_Comisión_Federal_de_Electricidad</vt:lpstr>
      <vt:lpstr>'I.Clasificación económica'!Área_de_impresión</vt:lpstr>
      <vt:lpstr>VI.Indicadores!Área_de_impresión</vt:lpstr>
      <vt:lpstr>ramo</vt:lpstr>
      <vt:lpstr>seleccion</vt:lpstr>
      <vt:lpstr>selección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UED</dc:creator>
  <cp:keywords/>
  <dc:description/>
  <cp:lastModifiedBy>LUIS FERNANDO SANCHEZ FERNANDEZ</cp:lastModifiedBy>
  <cp:revision/>
  <cp:lastPrinted>2024-05-09T21:17:56Z</cp:lastPrinted>
  <dcterms:created xsi:type="dcterms:W3CDTF">2023-12-13T23:51:12Z</dcterms:created>
  <dcterms:modified xsi:type="dcterms:W3CDTF">2024-05-09T21:18:24Z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0x010100132BEB8642A15F448D8A570B6E050B19</vt:lpwstr>
  </property>
  <property fmtid="{D5CDD505-2E9C-101B-9397-08002B2CF9AE}" pid="3" name="_dlc_DocIdItemGuid">
    <vt:lpwstr>fc41a085-b6bc-45d0-a53d-52e027406642</vt:lpwstr>
  </property>
</Properties>
</file>